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Prihodi'!$A$2:$F$102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izvorima'!$A$1:$H$50</definedName>
    <definedName name="_xlnm.Print_Area" localSheetId="0">'Sažetak općeg dijela'!$A$2:$H$26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2" l="1"/>
  <c r="C49" i="2"/>
  <c r="E32" i="2"/>
  <c r="C32" i="2"/>
  <c r="E16" i="2"/>
  <c r="C16" i="2"/>
  <c r="E80" i="6"/>
  <c r="F80" i="6"/>
  <c r="F78" i="6"/>
  <c r="E78" i="6"/>
  <c r="F4" i="7" l="1"/>
  <c r="F3" i="7" s="1"/>
  <c r="E3" i="7"/>
  <c r="E100" i="7"/>
  <c r="E97" i="7"/>
  <c r="E96" i="7" s="1"/>
  <c r="E93" i="7"/>
  <c r="E88" i="7"/>
  <c r="E84" i="7"/>
  <c r="E83" i="7" s="1"/>
  <c r="E79" i="7"/>
  <c r="E78" i="7" s="1"/>
  <c r="E75" i="7"/>
  <c r="E68" i="7"/>
  <c r="E59" i="7"/>
  <c r="E44" i="7"/>
  <c r="E36" i="7"/>
  <c r="E30" i="7"/>
  <c r="E28" i="7"/>
  <c r="E26" i="7"/>
  <c r="E5" i="7"/>
  <c r="D3" i="7"/>
  <c r="D4" i="7"/>
  <c r="W270" i="3" l="1"/>
  <c r="S270" i="3"/>
  <c r="U216" i="3"/>
  <c r="S216" i="3"/>
  <c r="U208" i="3"/>
  <c r="S208" i="3"/>
  <c r="T161" i="3"/>
  <c r="S161" i="3"/>
  <c r="T140" i="3"/>
  <c r="S140" i="3"/>
  <c r="W53" i="3"/>
  <c r="S53" i="3"/>
  <c r="S45" i="3"/>
  <c r="S43" i="3"/>
  <c r="S39" i="3"/>
  <c r="S31" i="3"/>
  <c r="S30" i="3"/>
  <c r="S27" i="3"/>
  <c r="S26" i="3"/>
  <c r="S25" i="3"/>
  <c r="S24" i="3"/>
  <c r="S23" i="3"/>
  <c r="S21" i="3"/>
  <c r="S19" i="3"/>
  <c r="X18" i="3"/>
  <c r="W18" i="3"/>
  <c r="V18" i="3"/>
  <c r="U18" i="3"/>
  <c r="T18" i="3"/>
  <c r="S18" i="3"/>
  <c r="W10" i="3"/>
  <c r="T10" i="3"/>
  <c r="S9" i="3"/>
  <c r="S8" i="3"/>
  <c r="S7" i="3"/>
  <c r="S5" i="3"/>
  <c r="K5" i="3"/>
  <c r="K7" i="3"/>
  <c r="K8" i="3"/>
  <c r="K9" i="3"/>
  <c r="L10" i="3"/>
  <c r="O10" i="3"/>
  <c r="L18" i="3"/>
  <c r="M18" i="3"/>
  <c r="N18" i="3"/>
  <c r="O18" i="3"/>
  <c r="P18" i="3"/>
  <c r="K19" i="3"/>
  <c r="K21" i="3"/>
  <c r="K23" i="3"/>
  <c r="K24" i="3"/>
  <c r="K25" i="3"/>
  <c r="K26" i="3"/>
  <c r="K27" i="3"/>
  <c r="K30" i="3"/>
  <c r="K31" i="3"/>
  <c r="K39" i="3"/>
  <c r="K43" i="3"/>
  <c r="K45" i="3"/>
  <c r="K53" i="3"/>
  <c r="O53" i="3"/>
  <c r="K140" i="3"/>
  <c r="L140" i="3"/>
  <c r="K161" i="3"/>
  <c r="L161" i="3"/>
  <c r="K208" i="3"/>
  <c r="M208" i="3"/>
  <c r="K216" i="3"/>
  <c r="M216" i="3"/>
  <c r="K270" i="3"/>
  <c r="O270" i="3"/>
  <c r="C5" i="3"/>
  <c r="C270" i="3"/>
  <c r="C216" i="3"/>
  <c r="C208" i="3"/>
  <c r="C161" i="3"/>
  <c r="D161" i="3"/>
  <c r="C140" i="3"/>
  <c r="C53" i="3"/>
  <c r="C45" i="3"/>
  <c r="C43" i="3"/>
  <c r="C39" i="3"/>
  <c r="C31" i="3"/>
  <c r="C30" i="3"/>
  <c r="C27" i="3"/>
  <c r="C26" i="3"/>
  <c r="C25" i="3"/>
  <c r="C24" i="3"/>
  <c r="C23" i="3"/>
  <c r="C21" i="3"/>
  <c r="C19" i="3"/>
  <c r="C9" i="3"/>
  <c r="C8" i="3"/>
  <c r="C7" i="3"/>
  <c r="K18" i="3" l="1"/>
  <c r="C18" i="3"/>
  <c r="G10" i="3"/>
  <c r="G270" i="3"/>
  <c r="E208" i="3"/>
  <c r="E216" i="3"/>
  <c r="H18" i="3"/>
  <c r="G53" i="3"/>
  <c r="G18" i="3"/>
  <c r="F18" i="3"/>
  <c r="E18" i="3"/>
  <c r="D140" i="3"/>
  <c r="D10" i="3"/>
  <c r="D18" i="3"/>
  <c r="H22" i="9" l="1"/>
  <c r="G22" i="9"/>
  <c r="F22" i="9"/>
  <c r="H10" i="9"/>
  <c r="G10" i="9"/>
  <c r="F10" i="9"/>
  <c r="H7" i="9"/>
  <c r="H13" i="9" s="1"/>
  <c r="H24" i="9" s="1"/>
  <c r="G7" i="9"/>
  <c r="F7" i="9"/>
  <c r="F13" i="9" l="1"/>
  <c r="G13" i="9"/>
  <c r="G24" i="9" s="1"/>
  <c r="E115" i="6"/>
  <c r="E114" i="6" s="1"/>
  <c r="F115" i="6"/>
  <c r="F114" i="6" s="1"/>
  <c r="D115" i="6"/>
  <c r="D114" i="6"/>
  <c r="E111" i="6"/>
  <c r="E112" i="6"/>
  <c r="F112" i="6"/>
  <c r="F111" i="6" s="1"/>
  <c r="D112" i="6"/>
  <c r="D111" i="6"/>
  <c r="E108" i="6"/>
  <c r="F108" i="6"/>
  <c r="D108" i="6"/>
  <c r="D106" i="6"/>
  <c r="D105" i="6" s="1"/>
  <c r="D103" i="6"/>
  <c r="D102" i="6" s="1"/>
  <c r="E95" i="6"/>
  <c r="F95" i="6"/>
  <c r="D95" i="6"/>
  <c r="D93" i="6"/>
  <c r="E90" i="6"/>
  <c r="E77" i="6" s="1"/>
  <c r="F90" i="6"/>
  <c r="F77" i="6" s="1"/>
  <c r="D90" i="6"/>
  <c r="E88" i="6"/>
  <c r="F88" i="6"/>
  <c r="D88" i="6"/>
  <c r="D80" i="6"/>
  <c r="E74" i="6"/>
  <c r="F74" i="6"/>
  <c r="D74" i="6"/>
  <c r="E72" i="6"/>
  <c r="F72" i="6"/>
  <c r="D72" i="6"/>
  <c r="D66" i="6"/>
  <c r="D56" i="6"/>
  <c r="D55" i="6" s="1"/>
  <c r="D99" i="6" l="1"/>
  <c r="D110" i="6"/>
  <c r="F110" i="6"/>
  <c r="E110" i="6"/>
  <c r="F56" i="6"/>
  <c r="F55" i="6" s="1"/>
  <c r="E56" i="6"/>
  <c r="E55" i="6" s="1"/>
  <c r="F33" i="7"/>
  <c r="D33" i="7"/>
  <c r="F31" i="7"/>
  <c r="D31" i="7"/>
  <c r="F29" i="7"/>
  <c r="D29" i="7"/>
  <c r="F27" i="7"/>
  <c r="D27" i="7"/>
  <c r="F21" i="7"/>
  <c r="D21" i="7"/>
  <c r="F16" i="7"/>
  <c r="D16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D12" i="7"/>
  <c r="D9" i="7"/>
  <c r="D47" i="7"/>
  <c r="D45" i="7"/>
  <c r="F6" i="7"/>
  <c r="F5" i="7" s="1"/>
  <c r="D6" i="7"/>
  <c r="D5" i="7" s="1"/>
  <c r="A102" i="7"/>
  <c r="F101" i="7"/>
  <c r="D101" i="7"/>
  <c r="A101" i="7"/>
  <c r="F100" i="7"/>
  <c r="D100" i="7"/>
  <c r="A100" i="7"/>
  <c r="A99" i="7"/>
  <c r="F98" i="7"/>
  <c r="D98" i="7"/>
  <c r="A98" i="7"/>
  <c r="A97" i="7"/>
  <c r="A96" i="7"/>
  <c r="A95" i="7"/>
  <c r="F94" i="7"/>
  <c r="F93" i="7" s="1"/>
  <c r="D94" i="7"/>
  <c r="A94" i="7"/>
  <c r="D93" i="7"/>
  <c r="A93" i="7"/>
  <c r="A92" i="7"/>
  <c r="F91" i="7"/>
  <c r="D91" i="7"/>
  <c r="A91" i="7"/>
  <c r="A90" i="7"/>
  <c r="F89" i="7"/>
  <c r="D89" i="7"/>
  <c r="A89" i="7"/>
  <c r="A88" i="7"/>
  <c r="A87" i="7"/>
  <c r="A86" i="7"/>
  <c r="F85" i="7"/>
  <c r="D85" i="7"/>
  <c r="A85" i="7"/>
  <c r="F84" i="7"/>
  <c r="F83" i="7" s="1"/>
  <c r="D84" i="7"/>
  <c r="A84" i="7"/>
  <c r="D83" i="7"/>
  <c r="A83" i="7"/>
  <c r="A82" i="7"/>
  <c r="A81" i="7"/>
  <c r="F80" i="7"/>
  <c r="F79" i="7" s="1"/>
  <c r="F78" i="7" s="1"/>
  <c r="D80" i="7"/>
  <c r="D79" i="7" s="1"/>
  <c r="D78" i="7" s="1"/>
  <c r="A80" i="7"/>
  <c r="A79" i="7"/>
  <c r="A78" i="7"/>
  <c r="A77" i="7"/>
  <c r="F76" i="7"/>
  <c r="F75" i="7" s="1"/>
  <c r="D76" i="7"/>
  <c r="A76" i="7"/>
  <c r="D75" i="7"/>
  <c r="A75" i="7"/>
  <c r="A74" i="7"/>
  <c r="F73" i="7"/>
  <c r="D73" i="7"/>
  <c r="A73" i="7"/>
  <c r="A72" i="7"/>
  <c r="F71" i="7"/>
  <c r="D71" i="7"/>
  <c r="A71" i="7"/>
  <c r="A70" i="7"/>
  <c r="F69" i="7"/>
  <c r="D69" i="7"/>
  <c r="A69" i="7"/>
  <c r="A68" i="7"/>
  <c r="A67" i="7"/>
  <c r="A66" i="7"/>
  <c r="F65" i="7"/>
  <c r="D65" i="7"/>
  <c r="A65" i="7"/>
  <c r="A64" i="7"/>
  <c r="F63" i="7"/>
  <c r="D63" i="7"/>
  <c r="A63" i="7"/>
  <c r="A62" i="7"/>
  <c r="A61" i="7"/>
  <c r="F60" i="7"/>
  <c r="F59" i="7" s="1"/>
  <c r="D60" i="7"/>
  <c r="D59" i="7" s="1"/>
  <c r="A60" i="7"/>
  <c r="A59" i="7"/>
  <c r="A58" i="7"/>
  <c r="A57" i="7"/>
  <c r="A56" i="7"/>
  <c r="A55" i="7"/>
  <c r="F54" i="7"/>
  <c r="F53" i="7" s="1"/>
  <c r="F52" i="7" s="1"/>
  <c r="D54" i="7"/>
  <c r="D53" i="7" s="1"/>
  <c r="D52" i="7" s="1"/>
  <c r="A54" i="7"/>
  <c r="A53" i="7"/>
  <c r="A52" i="7"/>
  <c r="A51" i="7"/>
  <c r="F50" i="7"/>
  <c r="D50" i="7"/>
  <c r="A50" i="7"/>
  <c r="A49" i="7"/>
  <c r="A48" i="7"/>
  <c r="F47" i="7"/>
  <c r="A47" i="7"/>
  <c r="A46" i="7"/>
  <c r="F45" i="7"/>
  <c r="A45" i="7"/>
  <c r="A44" i="7"/>
  <c r="A43" i="7"/>
  <c r="F42" i="7"/>
  <c r="D42" i="7"/>
  <c r="A42" i="7"/>
  <c r="A41" i="7"/>
  <c r="F40" i="7"/>
  <c r="D40" i="7"/>
  <c r="A40" i="7"/>
  <c r="A39" i="7"/>
  <c r="A38" i="7"/>
  <c r="D37" i="7"/>
  <c r="A37" i="7"/>
  <c r="A36" i="7"/>
  <c r="A35" i="7"/>
  <c r="A13" i="7"/>
  <c r="A12" i="7"/>
  <c r="A10" i="7"/>
  <c r="A9" i="7"/>
  <c r="A8" i="7"/>
  <c r="A7" i="7"/>
  <c r="A6" i="7"/>
  <c r="A5" i="7"/>
  <c r="A4" i="7"/>
  <c r="A3" i="7"/>
  <c r="A107" i="6"/>
  <c r="F106" i="6"/>
  <c r="F105" i="6" s="1"/>
  <c r="E106" i="6"/>
  <c r="E105" i="6" s="1"/>
  <c r="A106" i="6"/>
  <c r="A105" i="6"/>
  <c r="A104" i="6"/>
  <c r="F103" i="6"/>
  <c r="F102" i="6" s="1"/>
  <c r="F99" i="6" s="1"/>
  <c r="E103" i="6"/>
  <c r="E102" i="6" s="1"/>
  <c r="E99" i="6" s="1"/>
  <c r="A103" i="6"/>
  <c r="A102" i="6"/>
  <c r="A101" i="6"/>
  <c r="A100" i="6"/>
  <c r="A99" i="6"/>
  <c r="A98" i="6"/>
  <c r="A97" i="6"/>
  <c r="A96" i="6"/>
  <c r="A95" i="6"/>
  <c r="A94" i="6"/>
  <c r="F93" i="6"/>
  <c r="E93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D78" i="6"/>
  <c r="D77" i="6" s="1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F63" i="6"/>
  <c r="E63" i="6"/>
  <c r="D63" i="6"/>
  <c r="A63" i="6"/>
  <c r="A62" i="6"/>
  <c r="A61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3" i="6"/>
  <c r="A12" i="6"/>
  <c r="F11" i="6"/>
  <c r="E11" i="6"/>
  <c r="D11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E70" i="6" l="1"/>
  <c r="F70" i="6"/>
  <c r="D15" i="7"/>
  <c r="F15" i="7"/>
  <c r="D62" i="6"/>
  <c r="D61" i="6" s="1"/>
  <c r="E14" i="6"/>
  <c r="E66" i="6"/>
  <c r="E62" i="6" s="1"/>
  <c r="E61" i="6" s="1"/>
  <c r="E3" i="6" s="1"/>
  <c r="D47" i="6"/>
  <c r="F47" i="6"/>
  <c r="E4" i="6"/>
  <c r="D14" i="6"/>
  <c r="F14" i="6"/>
  <c r="F26" i="7"/>
  <c r="D26" i="7"/>
  <c r="F36" i="7"/>
  <c r="F44" i="7"/>
  <c r="D36" i="7"/>
  <c r="D44" i="7"/>
  <c r="F8" i="7"/>
  <c r="F68" i="7"/>
  <c r="F67" i="7" s="1"/>
  <c r="D8" i="7"/>
  <c r="D88" i="7"/>
  <c r="D87" i="7" s="1"/>
  <c r="D82" i="7" s="1"/>
  <c r="F88" i="7"/>
  <c r="F87" i="7" s="1"/>
  <c r="F82" i="7" s="1"/>
  <c r="F97" i="7"/>
  <c r="F96" i="7" s="1"/>
  <c r="D68" i="7"/>
  <c r="D67" i="7" s="1"/>
  <c r="D97" i="7"/>
  <c r="D96" i="7" s="1"/>
  <c r="D62" i="7"/>
  <c r="D58" i="7" s="1"/>
  <c r="F62" i="7"/>
  <c r="F58" i="7" s="1"/>
  <c r="E47" i="6"/>
  <c r="F66" i="6"/>
  <c r="F62" i="6" s="1"/>
  <c r="F61" i="6" s="1"/>
  <c r="D4" i="6"/>
  <c r="F4" i="6"/>
  <c r="D35" i="7" l="1"/>
  <c r="D3" i="6"/>
  <c r="F3" i="6"/>
  <c r="F35" i="7"/>
  <c r="B17" i="2" l="1"/>
  <c r="B33" i="2"/>
  <c r="B50" i="2"/>
</calcChain>
</file>

<file path=xl/sharedStrings.xml><?xml version="1.0" encoding="utf-8"?>
<sst xmlns="http://schemas.openxmlformats.org/spreadsheetml/2006/main" count="812" uniqueCount="373">
  <si>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</si>
  <si>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</si>
  <si>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</si>
  <si>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</si>
  <si>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</si>
  <si>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</si>
  <si>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</si>
  <si>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</si>
  <si>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</si>
  <si>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</si>
  <si>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</si>
  <si>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</si>
  <si>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</si>
  <si>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</si>
  <si>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</si>
  <si>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</si>
  <si>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</si>
  <si>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</si>
  <si>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</si>
  <si>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</si>
  <si>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</si>
  <si>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</si>
  <si>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</si>
  <si>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</si>
  <si>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</si>
  <si>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</si>
  <si>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</si>
  <si>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</si>
  <si>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</si>
  <si>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</si>
  <si>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</si>
  <si>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</si>
  <si>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</si>
  <si>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</si>
  <si>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</si>
  <si>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</si>
  <si>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</si>
  <si>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</si>
  <si>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</si>
  <si>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</si>
  <si>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</si>
  <si>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</si>
  <si>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</si>
  <si>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</si>
  <si>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</si>
  <si>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</si>
  <si>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</si>
  <si>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</si>
  <si>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</si>
  <si>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</si>
  <si>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</si>
  <si>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</si>
  <si>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</si>
  <si>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</si>
  <si>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</si>
  <si>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</si>
  <si>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</si>
  <si>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</si>
  <si>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</si>
  <si>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</si>
  <si>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</si>
  <si>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</si>
  <si>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</si>
  <si>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</si>
  <si>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</si>
  <si>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</si>
  <si>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</si>
  <si>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</si>
  <si>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</si>
  <si>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</si>
  <si>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</si>
  <si>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</si>
  <si>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</si>
  <si>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</si>
  <si>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</si>
  <si>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</si>
  <si>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</si>
  <si>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</si>
  <si>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</si>
  <si>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</si>
  <si>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</si>
  <si>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</si>
  <si>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</si>
  <si>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</si>
  <si>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</si>
  <si>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</si>
  <si>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</si>
  <si>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</si>
  <si>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</si>
  <si>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</si>
  <si>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</si>
  <si>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</si>
  <si>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</si>
  <si>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</si>
  <si>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</si>
  <si>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</si>
  <si>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</si>
  <si>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</si>
  <si>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</si>
  <si>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</si>
  <si>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</si>
  <si>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</si>
  <si>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</si>
  <si>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</si>
  <si>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</si>
  <si>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</si>
  <si>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</si>
  <si>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</si>
  <si>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</si>
  <si>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</si>
  <si>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</si>
  <si>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</si>
  <si>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</si>
  <si>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</si>
  <si>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</si>
  <si>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</si>
  <si>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</si>
  <si>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</si>
  <si>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</si>
  <si>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</si>
  <si>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</si>
  <si>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</si>
  <si>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</si>
  <si>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</si>
  <si>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</si>
  <si>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</si>
  <si>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</si>
  <si>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</si>
  <si>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</si>
  <si>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</si>
  <si>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</si>
  <si>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</si>
  <si>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</si>
  <si>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</si>
  <si>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</si>
  <si>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</si>
  <si>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</si>
  <si>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</si>
  <si>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</si>
  <si>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</si>
  <si>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</si>
  <si>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</si>
  <si>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</si>
  <si>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</si>
  <si>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</si>
  <si>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</si>
  <si>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</si>
  <si>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</si>
  <si>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</si>
  <si>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</si>
  <si>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</si>
  <si>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</si>
  <si>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</si>
  <si>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</si>
  <si>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</si>
  <si>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</si>
  <si>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</si>
  <si>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</si>
  <si>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</si>
  <si>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</si>
  <si>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</si>
  <si>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</si>
  <si>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</si>
  <si>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</si>
  <si>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</si>
  <si>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</si>
  <si>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</si>
  <si>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</si>
  <si>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</si>
  <si>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</si>
  <si>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</si>
  <si>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</si>
  <si>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</si>
  <si>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</si>
  <si>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</si>
  <si>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</si>
  <si>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</si>
  <si>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</si>
  <si>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</si>
  <si>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</si>
  <si>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</si>
  <si>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</si>
  <si>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</si>
  <si>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</si>
  <si>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</si>
  <si>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</si>
  <si>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</si>
  <si>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</si>
  <si>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</si>
  <si>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</si>
  <si>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</si>
  <si>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</si>
  <si>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</si>
  <si>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</si>
  <si>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</si>
  <si>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</si>
  <si>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</si>
  <si>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</si>
  <si>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</si>
  <si>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</si>
  <si>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</si>
  <si>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</si>
  <si>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</si>
  <si>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</si>
  <si>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</si>
  <si>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</si>
  <si>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</si>
  <si>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</si>
  <si>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</si>
  <si>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</si>
  <si>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</si>
  <si>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</si>
  <si>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</si>
  <si>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</si>
  <si>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</si>
  <si>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</si>
  <si>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</si>
  <si>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</si>
  <si>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</si>
  <si>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</si>
  <si>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</si>
  <si>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</si>
  <si>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</si>
  <si>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</si>
  <si>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</si>
  <si>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</si>
  <si>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</si>
  <si>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</si>
  <si>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</si>
  <si>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</si>
  <si>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</si>
  <si>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</si>
  <si>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</si>
  <si>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</si>
  <si>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</si>
  <si>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</si>
  <si>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</si>
  <si>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</si>
  <si>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</si>
  <si>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</si>
  <si>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</si>
  <si>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</si>
  <si>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</si>
  <si>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</si>
  <si>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</si>
  <si>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</si>
  <si>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</si>
  <si>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</si>
  <si>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</si>
  <si>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</si>
  <si>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</si>
  <si>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</si>
  <si>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</si>
  <si>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</si>
  <si>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</si>
  <si>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</si>
  <si>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</si>
  <si>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</si>
  <si>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</si>
  <si>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</si>
  <si>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</si>
  <si>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</si>
  <si>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</si>
  <si>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</si>
  <si>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</si>
  <si>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</si>
  <si>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</si>
  <si>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</si>
  <si>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</si>
  <si>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</si>
  <si>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</si>
  <si>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</si>
  <si>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</si>
  <si>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</si>
  <si>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</si>
  <si>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</si>
  <si>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</si>
  <si>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</si>
  <si>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</si>
  <si>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</si>
  <si>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</si>
  <si>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</si>
  <si>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</si>
  <si>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</si>
  <si>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</si>
  <si>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</si>
  <si>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</si>
  <si>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</si>
  <si>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</si>
  <si>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</si>
  <si>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</si>
  <si>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</si>
  <si>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</si>
  <si>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</si>
  <si>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</si>
  <si>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</si>
  <si>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</si>
  <si>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</si>
  <si>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</si>
  <si>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</si>
  <si>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</si>
  <si>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</si>
  <si>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</si>
  <si>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</si>
  <si>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</si>
  <si>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</si>
  <si>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</si>
  <si>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</si>
  <si>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</si>
  <si>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</si>
  <si>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</si>
  <si>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</si>
  <si>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</si>
  <si>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</si>
  <si>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</si>
  <si>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</si>
  <si>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</si>
  <si>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</si>
  <si>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</si>
  <si>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</si>
  <si>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</si>
  <si>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</si>
  <si>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</si>
  <si>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</si>
  <si>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</si>
  <si>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</si>
  <si>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</si>
  <si>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</si>
  <si>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</si>
  <si>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</si>
  <si>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Projekcija 2021.</t>
  </si>
  <si>
    <t>2021.</t>
  </si>
  <si>
    <t>PROJEKCIJA PLANA ZA 2021.</t>
  </si>
  <si>
    <t>Prijedlog plana 
za 2020.</t>
  </si>
  <si>
    <t>Projekcija plana
za 2021.</t>
  </si>
  <si>
    <t>Projekcija plana 
za 2022.</t>
  </si>
  <si>
    <t>Plan 2020.</t>
  </si>
  <si>
    <t>Projekcija 2022.</t>
  </si>
  <si>
    <t>2022.</t>
  </si>
  <si>
    <t>Ukupno prihodi i primici za 2021.</t>
  </si>
  <si>
    <t>Ukupno prihodi i primici za 2022.</t>
  </si>
  <si>
    <t>PRIJEDLOG PLANA ZA 2020.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</si>
  <si>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</si>
  <si>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</si>
  <si>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</si>
  <si>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</si>
  <si>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</si>
  <si>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</si>
  <si>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</si>
  <si>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</si>
  <si>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</si>
  <si>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</si>
  <si>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</si>
  <si>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</si>
  <si>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</si>
  <si>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</si>
  <si>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</si>
  <si>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</si>
  <si>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</si>
  <si>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</si>
  <si>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</si>
  <si>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</si>
  <si>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</si>
  <si>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</si>
  <si>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</si>
  <si>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</si>
  <si>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</si>
  <si>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</si>
  <si>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Djelantost hostela</t>
  </si>
  <si>
    <t>* Napomena: Sve stavke rashoda upisane su u aplikaciju Riznice</t>
  </si>
  <si>
    <t>EU PROJEKTI kod proračunskih korisnika - SŠ i učenički domovi</t>
  </si>
  <si>
    <t>PRIJEDLOG FINANCIJSKOG PLANA SREDNJE ŠKOLE HRVATSKI KRALJ ZVONIMIR ZA 2020. i  PROJEKCIJA PLANA ZA  2021. i 2022. GODINU</t>
  </si>
  <si>
    <t>Srednja škola Hrvatski kralj Zvonimir, Krk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</si>
</sst>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2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4"/>
    </xf>
    <xf numFmtId="0" fontId="40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1" fillId="20" borderId="38" xfId="42" applyFont="1" applyFill="1" applyBorder="1" applyAlignment="1">
      <alignment horizontal="left" wrapText="1" indent="5"/>
    </xf>
    <xf numFmtId="0" fontId="42" fillId="20" borderId="38" xfId="42" applyFont="1" applyFill="1" applyBorder="1" applyAlignment="1">
      <alignment horizontal="left" wrapText="1" indent="5"/>
    </xf>
    <xf numFmtId="0" fontId="43" fillId="0" borderId="0" xfId="42" applyFont="1" applyAlignment="1">
      <alignment horizontal="right" vertical="center"/>
    </xf>
    <xf numFmtId="0" fontId="44" fillId="20" borderId="38" xfId="42" applyFont="1" applyFill="1" applyBorder="1" applyAlignment="1">
      <alignment horizontal="left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43" fillId="0" borderId="0" xfId="42" applyFont="1" applyAlignment="1">
      <alignment horizontal="left" indent="1"/>
    </xf>
    <xf numFmtId="4" fontId="46" fillId="20" borderId="38" xfId="42" applyNumberFormat="1" applyFont="1" applyFill="1" applyBorder="1" applyAlignment="1">
      <alignment vertical="center" wrapText="1"/>
    </xf>
    <xf numFmtId="0" fontId="45" fillId="0" borderId="0" xfId="42" applyFont="1" applyAlignment="1">
      <alignment horizontal="left" indent="1"/>
    </xf>
    <xf numFmtId="0" fontId="38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1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39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1" fillId="20" borderId="38" xfId="42" applyFont="1" applyFill="1" applyBorder="1" applyAlignment="1">
      <alignment wrapText="1"/>
    </xf>
    <xf numFmtId="0" fontId="42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 applyProtection="1"/>
    <xf numFmtId="3" fontId="47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48" fillId="0" borderId="0" xfId="0" quotePrefix="1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3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3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9" fontId="34" fillId="0" borderId="42" xfId="0" applyNumberFormat="1" applyFont="1" applyFill="1" applyBorder="1" applyAlignment="1" applyProtection="1">
      <alignment horizontal="left" vertical="center" wrapText="1" shrinkToFit="1"/>
      <protection hidden="1"/>
    </xf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3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5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/>
    <xf numFmtId="4" fontId="18" fillId="20" borderId="38" xfId="42" applyNumberFormat="1" applyFont="1" applyFill="1" applyBorder="1" applyAlignment="1">
      <alignment vertical="center" wrapText="1"/>
    </xf>
    <xf numFmtId="4" fontId="37" fillId="20" borderId="38" xfId="42" applyNumberFormat="1" applyFont="1" applyFill="1" applyBorder="1" applyAlignment="1">
      <alignment horizontal="right" wrapText="1"/>
    </xf>
    <xf numFmtId="0" fontId="54" fillId="0" borderId="0" xfId="42" applyFont="1" applyAlignment="1">
      <alignment horizontal="right"/>
    </xf>
    <xf numFmtId="1" fontId="18" fillId="0" borderId="25" xfId="0" applyNumberFormat="1" applyFont="1" applyBorder="1" applyAlignment="1">
      <alignment horizontal="left" wrapText="1"/>
    </xf>
    <xf numFmtId="0" fontId="24" fillId="26" borderId="22" xfId="0" applyNumberFormat="1" applyFont="1" applyFill="1" applyBorder="1" applyAlignment="1" applyProtection="1">
      <alignment wrapText="1"/>
    </xf>
    <xf numFmtId="1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49" fillId="0" borderId="0" xfId="0" applyNumberFormat="1" applyFont="1" applyFill="1" applyBorder="1" applyAlignment="1" applyProtection="1">
      <alignment horizontal="left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18" fillId="25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1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8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48" fillId="0" borderId="36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35</xdr:row>
      <xdr:rowOff>22860</xdr:rowOff>
    </xdr:from>
    <xdr:to>
      <xdr:col>1</xdr:col>
      <xdr:colOff>0</xdr:colOff>
      <xdr:row>37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35</xdr:row>
      <xdr:rowOff>22860</xdr:rowOff>
    </xdr:from>
    <xdr:to>
      <xdr:col>0</xdr:col>
      <xdr:colOff>1089660</xdr:colOff>
      <xdr:row>37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zoomScale="70" zoomScaleNormal="100" zoomScaleSheetLayoutView="70" workbookViewId="0">
      <selection activeCell="A4" sqref="A4:H4"/>
    </sheetView>
  </sheetViews>
  <sheetFormatPr defaultColWidth="11.42578125" defaultRowHeight="12.75" x14ac:dyDescent="0.2"/>
  <cols>
    <col min="1" max="2" width="4.28515625" style="56" customWidth="1"/>
    <col min="3" max="3" width="5.5703125" style="56" customWidth="1"/>
    <col min="4" max="4" width="5.28515625" style="48" customWidth="1"/>
    <col min="5" max="5" width="44.7109375" style="56" customWidth="1"/>
    <col min="6" max="6" width="15.85546875" style="56" bestFit="1" customWidth="1"/>
    <col min="7" max="7" width="17.28515625" style="56" customWidth="1"/>
    <col min="8" max="8" width="16.7109375" style="56" customWidth="1"/>
    <col min="9" max="9" width="11.42578125" style="56"/>
    <col min="10" max="10" width="16.28515625" style="56" bestFit="1" customWidth="1"/>
    <col min="11" max="11" width="21.7109375" style="56" bestFit="1" customWidth="1"/>
    <col min="12" max="256" width="11.42578125" style="56"/>
    <col min="257" max="258" width="4.28515625" style="56" customWidth="1"/>
    <col min="259" max="259" width="5.5703125" style="56" customWidth="1"/>
    <col min="260" max="260" width="5.28515625" style="56" customWidth="1"/>
    <col min="261" max="261" width="44.7109375" style="56" customWidth="1"/>
    <col min="262" max="262" width="15.85546875" style="56" bestFit="1" customWidth="1"/>
    <col min="263" max="263" width="17.28515625" style="56" customWidth="1"/>
    <col min="264" max="264" width="16.7109375" style="56" customWidth="1"/>
    <col min="265" max="265" width="11.42578125" style="56"/>
    <col min="266" max="266" width="16.28515625" style="56" bestFit="1" customWidth="1"/>
    <col min="267" max="267" width="21.7109375" style="56" bestFit="1" customWidth="1"/>
    <col min="268" max="512" width="11.42578125" style="56"/>
    <col min="513" max="514" width="4.28515625" style="56" customWidth="1"/>
    <col min="515" max="515" width="5.5703125" style="56" customWidth="1"/>
    <col min="516" max="516" width="5.28515625" style="56" customWidth="1"/>
    <col min="517" max="517" width="44.7109375" style="56" customWidth="1"/>
    <col min="518" max="518" width="15.85546875" style="56" bestFit="1" customWidth="1"/>
    <col min="519" max="519" width="17.28515625" style="56" customWidth="1"/>
    <col min="520" max="520" width="16.7109375" style="56" customWidth="1"/>
    <col min="521" max="521" width="11.42578125" style="56"/>
    <col min="522" max="522" width="16.28515625" style="56" bestFit="1" customWidth="1"/>
    <col min="523" max="523" width="21.7109375" style="56" bestFit="1" customWidth="1"/>
    <col min="524" max="768" width="11.42578125" style="56"/>
    <col min="769" max="770" width="4.28515625" style="56" customWidth="1"/>
    <col min="771" max="771" width="5.5703125" style="56" customWidth="1"/>
    <col min="772" max="772" width="5.28515625" style="56" customWidth="1"/>
    <col min="773" max="773" width="44.7109375" style="56" customWidth="1"/>
    <col min="774" max="774" width="15.85546875" style="56" bestFit="1" customWidth="1"/>
    <col min="775" max="775" width="17.28515625" style="56" customWidth="1"/>
    <col min="776" max="776" width="16.7109375" style="56" customWidth="1"/>
    <col min="777" max="777" width="11.42578125" style="56"/>
    <col min="778" max="778" width="16.28515625" style="56" bestFit="1" customWidth="1"/>
    <col min="779" max="779" width="21.7109375" style="56" bestFit="1" customWidth="1"/>
    <col min="780" max="1024" width="11.42578125" style="56"/>
    <col min="1025" max="1026" width="4.28515625" style="56" customWidth="1"/>
    <col min="1027" max="1027" width="5.5703125" style="56" customWidth="1"/>
    <col min="1028" max="1028" width="5.28515625" style="56" customWidth="1"/>
    <col min="1029" max="1029" width="44.7109375" style="56" customWidth="1"/>
    <col min="1030" max="1030" width="15.85546875" style="56" bestFit="1" customWidth="1"/>
    <col min="1031" max="1031" width="17.28515625" style="56" customWidth="1"/>
    <col min="1032" max="1032" width="16.7109375" style="56" customWidth="1"/>
    <col min="1033" max="1033" width="11.42578125" style="56"/>
    <col min="1034" max="1034" width="16.28515625" style="56" bestFit="1" customWidth="1"/>
    <col min="1035" max="1035" width="21.7109375" style="56" bestFit="1" customWidth="1"/>
    <col min="1036" max="1280" width="11.42578125" style="56"/>
    <col min="1281" max="1282" width="4.28515625" style="56" customWidth="1"/>
    <col min="1283" max="1283" width="5.5703125" style="56" customWidth="1"/>
    <col min="1284" max="1284" width="5.28515625" style="56" customWidth="1"/>
    <col min="1285" max="1285" width="44.7109375" style="56" customWidth="1"/>
    <col min="1286" max="1286" width="15.85546875" style="56" bestFit="1" customWidth="1"/>
    <col min="1287" max="1287" width="17.28515625" style="56" customWidth="1"/>
    <col min="1288" max="1288" width="16.7109375" style="56" customWidth="1"/>
    <col min="1289" max="1289" width="11.42578125" style="56"/>
    <col min="1290" max="1290" width="16.28515625" style="56" bestFit="1" customWidth="1"/>
    <col min="1291" max="1291" width="21.7109375" style="56" bestFit="1" customWidth="1"/>
    <col min="1292" max="1536" width="11.42578125" style="56"/>
    <col min="1537" max="1538" width="4.28515625" style="56" customWidth="1"/>
    <col min="1539" max="1539" width="5.5703125" style="56" customWidth="1"/>
    <col min="1540" max="1540" width="5.28515625" style="56" customWidth="1"/>
    <col min="1541" max="1541" width="44.7109375" style="56" customWidth="1"/>
    <col min="1542" max="1542" width="15.85546875" style="56" bestFit="1" customWidth="1"/>
    <col min="1543" max="1543" width="17.28515625" style="56" customWidth="1"/>
    <col min="1544" max="1544" width="16.7109375" style="56" customWidth="1"/>
    <col min="1545" max="1545" width="11.42578125" style="56"/>
    <col min="1546" max="1546" width="16.28515625" style="56" bestFit="1" customWidth="1"/>
    <col min="1547" max="1547" width="21.7109375" style="56" bestFit="1" customWidth="1"/>
    <col min="1548" max="1792" width="11.42578125" style="56"/>
    <col min="1793" max="1794" width="4.28515625" style="56" customWidth="1"/>
    <col min="1795" max="1795" width="5.5703125" style="56" customWidth="1"/>
    <col min="1796" max="1796" width="5.28515625" style="56" customWidth="1"/>
    <col min="1797" max="1797" width="44.7109375" style="56" customWidth="1"/>
    <col min="1798" max="1798" width="15.85546875" style="56" bestFit="1" customWidth="1"/>
    <col min="1799" max="1799" width="17.28515625" style="56" customWidth="1"/>
    <col min="1800" max="1800" width="16.7109375" style="56" customWidth="1"/>
    <col min="1801" max="1801" width="11.42578125" style="56"/>
    <col min="1802" max="1802" width="16.28515625" style="56" bestFit="1" customWidth="1"/>
    <col min="1803" max="1803" width="21.7109375" style="56" bestFit="1" customWidth="1"/>
    <col min="1804" max="2048" width="11.42578125" style="56"/>
    <col min="2049" max="2050" width="4.28515625" style="56" customWidth="1"/>
    <col min="2051" max="2051" width="5.5703125" style="56" customWidth="1"/>
    <col min="2052" max="2052" width="5.28515625" style="56" customWidth="1"/>
    <col min="2053" max="2053" width="44.7109375" style="56" customWidth="1"/>
    <col min="2054" max="2054" width="15.85546875" style="56" bestFit="1" customWidth="1"/>
    <col min="2055" max="2055" width="17.28515625" style="56" customWidth="1"/>
    <col min="2056" max="2056" width="16.7109375" style="56" customWidth="1"/>
    <col min="2057" max="2057" width="11.42578125" style="56"/>
    <col min="2058" max="2058" width="16.28515625" style="56" bestFit="1" customWidth="1"/>
    <col min="2059" max="2059" width="21.7109375" style="56" bestFit="1" customWidth="1"/>
    <col min="2060" max="2304" width="11.42578125" style="56"/>
    <col min="2305" max="2306" width="4.28515625" style="56" customWidth="1"/>
    <col min="2307" max="2307" width="5.5703125" style="56" customWidth="1"/>
    <col min="2308" max="2308" width="5.28515625" style="56" customWidth="1"/>
    <col min="2309" max="2309" width="44.7109375" style="56" customWidth="1"/>
    <col min="2310" max="2310" width="15.85546875" style="56" bestFit="1" customWidth="1"/>
    <col min="2311" max="2311" width="17.28515625" style="56" customWidth="1"/>
    <col min="2312" max="2312" width="16.7109375" style="56" customWidth="1"/>
    <col min="2313" max="2313" width="11.42578125" style="56"/>
    <col min="2314" max="2314" width="16.28515625" style="56" bestFit="1" customWidth="1"/>
    <col min="2315" max="2315" width="21.7109375" style="56" bestFit="1" customWidth="1"/>
    <col min="2316" max="2560" width="11.42578125" style="56"/>
    <col min="2561" max="2562" width="4.28515625" style="56" customWidth="1"/>
    <col min="2563" max="2563" width="5.5703125" style="56" customWidth="1"/>
    <col min="2564" max="2564" width="5.28515625" style="56" customWidth="1"/>
    <col min="2565" max="2565" width="44.7109375" style="56" customWidth="1"/>
    <col min="2566" max="2566" width="15.85546875" style="56" bestFit="1" customWidth="1"/>
    <col min="2567" max="2567" width="17.28515625" style="56" customWidth="1"/>
    <col min="2568" max="2568" width="16.7109375" style="56" customWidth="1"/>
    <col min="2569" max="2569" width="11.42578125" style="56"/>
    <col min="2570" max="2570" width="16.28515625" style="56" bestFit="1" customWidth="1"/>
    <col min="2571" max="2571" width="21.7109375" style="56" bestFit="1" customWidth="1"/>
    <col min="2572" max="2816" width="11.42578125" style="56"/>
    <col min="2817" max="2818" width="4.28515625" style="56" customWidth="1"/>
    <col min="2819" max="2819" width="5.5703125" style="56" customWidth="1"/>
    <col min="2820" max="2820" width="5.28515625" style="56" customWidth="1"/>
    <col min="2821" max="2821" width="44.7109375" style="56" customWidth="1"/>
    <col min="2822" max="2822" width="15.85546875" style="56" bestFit="1" customWidth="1"/>
    <col min="2823" max="2823" width="17.28515625" style="56" customWidth="1"/>
    <col min="2824" max="2824" width="16.7109375" style="56" customWidth="1"/>
    <col min="2825" max="2825" width="11.42578125" style="56"/>
    <col min="2826" max="2826" width="16.28515625" style="56" bestFit="1" customWidth="1"/>
    <col min="2827" max="2827" width="21.7109375" style="56" bestFit="1" customWidth="1"/>
    <col min="2828" max="3072" width="11.42578125" style="56"/>
    <col min="3073" max="3074" width="4.28515625" style="56" customWidth="1"/>
    <col min="3075" max="3075" width="5.5703125" style="56" customWidth="1"/>
    <col min="3076" max="3076" width="5.28515625" style="56" customWidth="1"/>
    <col min="3077" max="3077" width="44.7109375" style="56" customWidth="1"/>
    <col min="3078" max="3078" width="15.85546875" style="56" bestFit="1" customWidth="1"/>
    <col min="3079" max="3079" width="17.28515625" style="56" customWidth="1"/>
    <col min="3080" max="3080" width="16.7109375" style="56" customWidth="1"/>
    <col min="3081" max="3081" width="11.42578125" style="56"/>
    <col min="3082" max="3082" width="16.28515625" style="56" bestFit="1" customWidth="1"/>
    <col min="3083" max="3083" width="21.7109375" style="56" bestFit="1" customWidth="1"/>
    <col min="3084" max="3328" width="11.42578125" style="56"/>
    <col min="3329" max="3330" width="4.28515625" style="56" customWidth="1"/>
    <col min="3331" max="3331" width="5.5703125" style="56" customWidth="1"/>
    <col min="3332" max="3332" width="5.28515625" style="56" customWidth="1"/>
    <col min="3333" max="3333" width="44.7109375" style="56" customWidth="1"/>
    <col min="3334" max="3334" width="15.85546875" style="56" bestFit="1" customWidth="1"/>
    <col min="3335" max="3335" width="17.28515625" style="56" customWidth="1"/>
    <col min="3336" max="3336" width="16.7109375" style="56" customWidth="1"/>
    <col min="3337" max="3337" width="11.42578125" style="56"/>
    <col min="3338" max="3338" width="16.28515625" style="56" bestFit="1" customWidth="1"/>
    <col min="3339" max="3339" width="21.7109375" style="56" bestFit="1" customWidth="1"/>
    <col min="3340" max="3584" width="11.42578125" style="56"/>
    <col min="3585" max="3586" width="4.28515625" style="56" customWidth="1"/>
    <col min="3587" max="3587" width="5.5703125" style="56" customWidth="1"/>
    <col min="3588" max="3588" width="5.28515625" style="56" customWidth="1"/>
    <col min="3589" max="3589" width="44.7109375" style="56" customWidth="1"/>
    <col min="3590" max="3590" width="15.85546875" style="56" bestFit="1" customWidth="1"/>
    <col min="3591" max="3591" width="17.28515625" style="56" customWidth="1"/>
    <col min="3592" max="3592" width="16.7109375" style="56" customWidth="1"/>
    <col min="3593" max="3593" width="11.42578125" style="56"/>
    <col min="3594" max="3594" width="16.28515625" style="56" bestFit="1" customWidth="1"/>
    <col min="3595" max="3595" width="21.7109375" style="56" bestFit="1" customWidth="1"/>
    <col min="3596" max="3840" width="11.42578125" style="56"/>
    <col min="3841" max="3842" width="4.28515625" style="56" customWidth="1"/>
    <col min="3843" max="3843" width="5.5703125" style="56" customWidth="1"/>
    <col min="3844" max="3844" width="5.28515625" style="56" customWidth="1"/>
    <col min="3845" max="3845" width="44.7109375" style="56" customWidth="1"/>
    <col min="3846" max="3846" width="15.85546875" style="56" bestFit="1" customWidth="1"/>
    <col min="3847" max="3847" width="17.28515625" style="56" customWidth="1"/>
    <col min="3848" max="3848" width="16.7109375" style="56" customWidth="1"/>
    <col min="3849" max="3849" width="11.42578125" style="56"/>
    <col min="3850" max="3850" width="16.28515625" style="56" bestFit="1" customWidth="1"/>
    <col min="3851" max="3851" width="21.7109375" style="56" bestFit="1" customWidth="1"/>
    <col min="3852" max="4096" width="11.42578125" style="56"/>
    <col min="4097" max="4098" width="4.28515625" style="56" customWidth="1"/>
    <col min="4099" max="4099" width="5.5703125" style="56" customWidth="1"/>
    <col min="4100" max="4100" width="5.28515625" style="56" customWidth="1"/>
    <col min="4101" max="4101" width="44.7109375" style="56" customWidth="1"/>
    <col min="4102" max="4102" width="15.85546875" style="56" bestFit="1" customWidth="1"/>
    <col min="4103" max="4103" width="17.28515625" style="56" customWidth="1"/>
    <col min="4104" max="4104" width="16.7109375" style="56" customWidth="1"/>
    <col min="4105" max="4105" width="11.42578125" style="56"/>
    <col min="4106" max="4106" width="16.28515625" style="56" bestFit="1" customWidth="1"/>
    <col min="4107" max="4107" width="21.7109375" style="56" bestFit="1" customWidth="1"/>
    <col min="4108" max="4352" width="11.42578125" style="56"/>
    <col min="4353" max="4354" width="4.28515625" style="56" customWidth="1"/>
    <col min="4355" max="4355" width="5.5703125" style="56" customWidth="1"/>
    <col min="4356" max="4356" width="5.28515625" style="56" customWidth="1"/>
    <col min="4357" max="4357" width="44.7109375" style="56" customWidth="1"/>
    <col min="4358" max="4358" width="15.85546875" style="56" bestFit="1" customWidth="1"/>
    <col min="4359" max="4359" width="17.28515625" style="56" customWidth="1"/>
    <col min="4360" max="4360" width="16.7109375" style="56" customWidth="1"/>
    <col min="4361" max="4361" width="11.42578125" style="56"/>
    <col min="4362" max="4362" width="16.28515625" style="56" bestFit="1" customWidth="1"/>
    <col min="4363" max="4363" width="21.7109375" style="56" bestFit="1" customWidth="1"/>
    <col min="4364" max="4608" width="11.42578125" style="56"/>
    <col min="4609" max="4610" width="4.28515625" style="56" customWidth="1"/>
    <col min="4611" max="4611" width="5.5703125" style="56" customWidth="1"/>
    <col min="4612" max="4612" width="5.28515625" style="56" customWidth="1"/>
    <col min="4613" max="4613" width="44.7109375" style="56" customWidth="1"/>
    <col min="4614" max="4614" width="15.85546875" style="56" bestFit="1" customWidth="1"/>
    <col min="4615" max="4615" width="17.28515625" style="56" customWidth="1"/>
    <col min="4616" max="4616" width="16.7109375" style="56" customWidth="1"/>
    <col min="4617" max="4617" width="11.42578125" style="56"/>
    <col min="4618" max="4618" width="16.28515625" style="56" bestFit="1" customWidth="1"/>
    <col min="4619" max="4619" width="21.7109375" style="56" bestFit="1" customWidth="1"/>
    <col min="4620" max="4864" width="11.42578125" style="56"/>
    <col min="4865" max="4866" width="4.28515625" style="56" customWidth="1"/>
    <col min="4867" max="4867" width="5.5703125" style="56" customWidth="1"/>
    <col min="4868" max="4868" width="5.28515625" style="56" customWidth="1"/>
    <col min="4869" max="4869" width="44.7109375" style="56" customWidth="1"/>
    <col min="4870" max="4870" width="15.85546875" style="56" bestFit="1" customWidth="1"/>
    <col min="4871" max="4871" width="17.28515625" style="56" customWidth="1"/>
    <col min="4872" max="4872" width="16.7109375" style="56" customWidth="1"/>
    <col min="4873" max="4873" width="11.42578125" style="56"/>
    <col min="4874" max="4874" width="16.28515625" style="56" bestFit="1" customWidth="1"/>
    <col min="4875" max="4875" width="21.7109375" style="56" bestFit="1" customWidth="1"/>
    <col min="4876" max="5120" width="11.42578125" style="56"/>
    <col min="5121" max="5122" width="4.28515625" style="56" customWidth="1"/>
    <col min="5123" max="5123" width="5.5703125" style="56" customWidth="1"/>
    <col min="5124" max="5124" width="5.28515625" style="56" customWidth="1"/>
    <col min="5125" max="5125" width="44.7109375" style="56" customWidth="1"/>
    <col min="5126" max="5126" width="15.85546875" style="56" bestFit="1" customWidth="1"/>
    <col min="5127" max="5127" width="17.28515625" style="56" customWidth="1"/>
    <col min="5128" max="5128" width="16.7109375" style="56" customWidth="1"/>
    <col min="5129" max="5129" width="11.42578125" style="56"/>
    <col min="5130" max="5130" width="16.28515625" style="56" bestFit="1" customWidth="1"/>
    <col min="5131" max="5131" width="21.7109375" style="56" bestFit="1" customWidth="1"/>
    <col min="5132" max="5376" width="11.42578125" style="56"/>
    <col min="5377" max="5378" width="4.28515625" style="56" customWidth="1"/>
    <col min="5379" max="5379" width="5.5703125" style="56" customWidth="1"/>
    <col min="5380" max="5380" width="5.28515625" style="56" customWidth="1"/>
    <col min="5381" max="5381" width="44.7109375" style="56" customWidth="1"/>
    <col min="5382" max="5382" width="15.85546875" style="56" bestFit="1" customWidth="1"/>
    <col min="5383" max="5383" width="17.28515625" style="56" customWidth="1"/>
    <col min="5384" max="5384" width="16.7109375" style="56" customWidth="1"/>
    <col min="5385" max="5385" width="11.42578125" style="56"/>
    <col min="5386" max="5386" width="16.28515625" style="56" bestFit="1" customWidth="1"/>
    <col min="5387" max="5387" width="21.7109375" style="56" bestFit="1" customWidth="1"/>
    <col min="5388" max="5632" width="11.42578125" style="56"/>
    <col min="5633" max="5634" width="4.28515625" style="56" customWidth="1"/>
    <col min="5635" max="5635" width="5.5703125" style="56" customWidth="1"/>
    <col min="5636" max="5636" width="5.28515625" style="56" customWidth="1"/>
    <col min="5637" max="5637" width="44.7109375" style="56" customWidth="1"/>
    <col min="5638" max="5638" width="15.85546875" style="56" bestFit="1" customWidth="1"/>
    <col min="5639" max="5639" width="17.28515625" style="56" customWidth="1"/>
    <col min="5640" max="5640" width="16.7109375" style="56" customWidth="1"/>
    <col min="5641" max="5641" width="11.42578125" style="56"/>
    <col min="5642" max="5642" width="16.28515625" style="56" bestFit="1" customWidth="1"/>
    <col min="5643" max="5643" width="21.7109375" style="56" bestFit="1" customWidth="1"/>
    <col min="5644" max="5888" width="11.42578125" style="56"/>
    <col min="5889" max="5890" width="4.28515625" style="56" customWidth="1"/>
    <col min="5891" max="5891" width="5.5703125" style="56" customWidth="1"/>
    <col min="5892" max="5892" width="5.28515625" style="56" customWidth="1"/>
    <col min="5893" max="5893" width="44.7109375" style="56" customWidth="1"/>
    <col min="5894" max="5894" width="15.85546875" style="56" bestFit="1" customWidth="1"/>
    <col min="5895" max="5895" width="17.28515625" style="56" customWidth="1"/>
    <col min="5896" max="5896" width="16.7109375" style="56" customWidth="1"/>
    <col min="5897" max="5897" width="11.42578125" style="56"/>
    <col min="5898" max="5898" width="16.28515625" style="56" bestFit="1" customWidth="1"/>
    <col min="5899" max="5899" width="21.7109375" style="56" bestFit="1" customWidth="1"/>
    <col min="5900" max="6144" width="11.42578125" style="56"/>
    <col min="6145" max="6146" width="4.28515625" style="56" customWidth="1"/>
    <col min="6147" max="6147" width="5.5703125" style="56" customWidth="1"/>
    <col min="6148" max="6148" width="5.28515625" style="56" customWidth="1"/>
    <col min="6149" max="6149" width="44.7109375" style="56" customWidth="1"/>
    <col min="6150" max="6150" width="15.85546875" style="56" bestFit="1" customWidth="1"/>
    <col min="6151" max="6151" width="17.28515625" style="56" customWidth="1"/>
    <col min="6152" max="6152" width="16.7109375" style="56" customWidth="1"/>
    <col min="6153" max="6153" width="11.42578125" style="56"/>
    <col min="6154" max="6154" width="16.28515625" style="56" bestFit="1" customWidth="1"/>
    <col min="6155" max="6155" width="21.7109375" style="56" bestFit="1" customWidth="1"/>
    <col min="6156" max="6400" width="11.42578125" style="56"/>
    <col min="6401" max="6402" width="4.28515625" style="56" customWidth="1"/>
    <col min="6403" max="6403" width="5.5703125" style="56" customWidth="1"/>
    <col min="6404" max="6404" width="5.28515625" style="56" customWidth="1"/>
    <col min="6405" max="6405" width="44.7109375" style="56" customWidth="1"/>
    <col min="6406" max="6406" width="15.85546875" style="56" bestFit="1" customWidth="1"/>
    <col min="6407" max="6407" width="17.28515625" style="56" customWidth="1"/>
    <col min="6408" max="6408" width="16.7109375" style="56" customWidth="1"/>
    <col min="6409" max="6409" width="11.42578125" style="56"/>
    <col min="6410" max="6410" width="16.28515625" style="56" bestFit="1" customWidth="1"/>
    <col min="6411" max="6411" width="21.7109375" style="56" bestFit="1" customWidth="1"/>
    <col min="6412" max="6656" width="11.42578125" style="56"/>
    <col min="6657" max="6658" width="4.28515625" style="56" customWidth="1"/>
    <col min="6659" max="6659" width="5.5703125" style="56" customWidth="1"/>
    <col min="6660" max="6660" width="5.28515625" style="56" customWidth="1"/>
    <col min="6661" max="6661" width="44.7109375" style="56" customWidth="1"/>
    <col min="6662" max="6662" width="15.85546875" style="56" bestFit="1" customWidth="1"/>
    <col min="6663" max="6663" width="17.28515625" style="56" customWidth="1"/>
    <col min="6664" max="6664" width="16.7109375" style="56" customWidth="1"/>
    <col min="6665" max="6665" width="11.42578125" style="56"/>
    <col min="6666" max="6666" width="16.28515625" style="56" bestFit="1" customWidth="1"/>
    <col min="6667" max="6667" width="21.7109375" style="56" bestFit="1" customWidth="1"/>
    <col min="6668" max="6912" width="11.42578125" style="56"/>
    <col min="6913" max="6914" width="4.28515625" style="56" customWidth="1"/>
    <col min="6915" max="6915" width="5.5703125" style="56" customWidth="1"/>
    <col min="6916" max="6916" width="5.28515625" style="56" customWidth="1"/>
    <col min="6917" max="6917" width="44.7109375" style="56" customWidth="1"/>
    <col min="6918" max="6918" width="15.85546875" style="56" bestFit="1" customWidth="1"/>
    <col min="6919" max="6919" width="17.28515625" style="56" customWidth="1"/>
    <col min="6920" max="6920" width="16.7109375" style="56" customWidth="1"/>
    <col min="6921" max="6921" width="11.42578125" style="56"/>
    <col min="6922" max="6922" width="16.28515625" style="56" bestFit="1" customWidth="1"/>
    <col min="6923" max="6923" width="21.7109375" style="56" bestFit="1" customWidth="1"/>
    <col min="6924" max="7168" width="11.42578125" style="56"/>
    <col min="7169" max="7170" width="4.28515625" style="56" customWidth="1"/>
    <col min="7171" max="7171" width="5.5703125" style="56" customWidth="1"/>
    <col min="7172" max="7172" width="5.28515625" style="56" customWidth="1"/>
    <col min="7173" max="7173" width="44.7109375" style="56" customWidth="1"/>
    <col min="7174" max="7174" width="15.85546875" style="56" bestFit="1" customWidth="1"/>
    <col min="7175" max="7175" width="17.28515625" style="56" customWidth="1"/>
    <col min="7176" max="7176" width="16.7109375" style="56" customWidth="1"/>
    <col min="7177" max="7177" width="11.42578125" style="56"/>
    <col min="7178" max="7178" width="16.28515625" style="56" bestFit="1" customWidth="1"/>
    <col min="7179" max="7179" width="21.7109375" style="56" bestFit="1" customWidth="1"/>
    <col min="7180" max="7424" width="11.42578125" style="56"/>
    <col min="7425" max="7426" width="4.28515625" style="56" customWidth="1"/>
    <col min="7427" max="7427" width="5.5703125" style="56" customWidth="1"/>
    <col min="7428" max="7428" width="5.28515625" style="56" customWidth="1"/>
    <col min="7429" max="7429" width="44.7109375" style="56" customWidth="1"/>
    <col min="7430" max="7430" width="15.85546875" style="56" bestFit="1" customWidth="1"/>
    <col min="7431" max="7431" width="17.28515625" style="56" customWidth="1"/>
    <col min="7432" max="7432" width="16.7109375" style="56" customWidth="1"/>
    <col min="7433" max="7433" width="11.42578125" style="56"/>
    <col min="7434" max="7434" width="16.28515625" style="56" bestFit="1" customWidth="1"/>
    <col min="7435" max="7435" width="21.7109375" style="56" bestFit="1" customWidth="1"/>
    <col min="7436" max="7680" width="11.42578125" style="56"/>
    <col min="7681" max="7682" width="4.28515625" style="56" customWidth="1"/>
    <col min="7683" max="7683" width="5.5703125" style="56" customWidth="1"/>
    <col min="7684" max="7684" width="5.28515625" style="56" customWidth="1"/>
    <col min="7685" max="7685" width="44.7109375" style="56" customWidth="1"/>
    <col min="7686" max="7686" width="15.85546875" style="56" bestFit="1" customWidth="1"/>
    <col min="7687" max="7687" width="17.28515625" style="56" customWidth="1"/>
    <col min="7688" max="7688" width="16.7109375" style="56" customWidth="1"/>
    <col min="7689" max="7689" width="11.42578125" style="56"/>
    <col min="7690" max="7690" width="16.28515625" style="56" bestFit="1" customWidth="1"/>
    <col min="7691" max="7691" width="21.7109375" style="56" bestFit="1" customWidth="1"/>
    <col min="7692" max="7936" width="11.42578125" style="56"/>
    <col min="7937" max="7938" width="4.28515625" style="56" customWidth="1"/>
    <col min="7939" max="7939" width="5.5703125" style="56" customWidth="1"/>
    <col min="7940" max="7940" width="5.28515625" style="56" customWidth="1"/>
    <col min="7941" max="7941" width="44.7109375" style="56" customWidth="1"/>
    <col min="7942" max="7942" width="15.85546875" style="56" bestFit="1" customWidth="1"/>
    <col min="7943" max="7943" width="17.28515625" style="56" customWidth="1"/>
    <col min="7944" max="7944" width="16.7109375" style="56" customWidth="1"/>
    <col min="7945" max="7945" width="11.42578125" style="56"/>
    <col min="7946" max="7946" width="16.28515625" style="56" bestFit="1" customWidth="1"/>
    <col min="7947" max="7947" width="21.7109375" style="56" bestFit="1" customWidth="1"/>
    <col min="7948" max="8192" width="11.42578125" style="56"/>
    <col min="8193" max="8194" width="4.28515625" style="56" customWidth="1"/>
    <col min="8195" max="8195" width="5.5703125" style="56" customWidth="1"/>
    <col min="8196" max="8196" width="5.28515625" style="56" customWidth="1"/>
    <col min="8197" max="8197" width="44.7109375" style="56" customWidth="1"/>
    <col min="8198" max="8198" width="15.85546875" style="56" bestFit="1" customWidth="1"/>
    <col min="8199" max="8199" width="17.28515625" style="56" customWidth="1"/>
    <col min="8200" max="8200" width="16.7109375" style="56" customWidth="1"/>
    <col min="8201" max="8201" width="11.42578125" style="56"/>
    <col min="8202" max="8202" width="16.28515625" style="56" bestFit="1" customWidth="1"/>
    <col min="8203" max="8203" width="21.7109375" style="56" bestFit="1" customWidth="1"/>
    <col min="8204" max="8448" width="11.42578125" style="56"/>
    <col min="8449" max="8450" width="4.28515625" style="56" customWidth="1"/>
    <col min="8451" max="8451" width="5.5703125" style="56" customWidth="1"/>
    <col min="8452" max="8452" width="5.28515625" style="56" customWidth="1"/>
    <col min="8453" max="8453" width="44.7109375" style="56" customWidth="1"/>
    <col min="8454" max="8454" width="15.85546875" style="56" bestFit="1" customWidth="1"/>
    <col min="8455" max="8455" width="17.28515625" style="56" customWidth="1"/>
    <col min="8456" max="8456" width="16.7109375" style="56" customWidth="1"/>
    <col min="8457" max="8457" width="11.42578125" style="56"/>
    <col min="8458" max="8458" width="16.28515625" style="56" bestFit="1" customWidth="1"/>
    <col min="8459" max="8459" width="21.7109375" style="56" bestFit="1" customWidth="1"/>
    <col min="8460" max="8704" width="11.42578125" style="56"/>
    <col min="8705" max="8706" width="4.28515625" style="56" customWidth="1"/>
    <col min="8707" max="8707" width="5.5703125" style="56" customWidth="1"/>
    <col min="8708" max="8708" width="5.28515625" style="56" customWidth="1"/>
    <col min="8709" max="8709" width="44.7109375" style="56" customWidth="1"/>
    <col min="8710" max="8710" width="15.85546875" style="56" bestFit="1" customWidth="1"/>
    <col min="8711" max="8711" width="17.28515625" style="56" customWidth="1"/>
    <col min="8712" max="8712" width="16.7109375" style="56" customWidth="1"/>
    <col min="8713" max="8713" width="11.42578125" style="56"/>
    <col min="8714" max="8714" width="16.28515625" style="56" bestFit="1" customWidth="1"/>
    <col min="8715" max="8715" width="21.7109375" style="56" bestFit="1" customWidth="1"/>
    <col min="8716" max="8960" width="11.42578125" style="56"/>
    <col min="8961" max="8962" width="4.28515625" style="56" customWidth="1"/>
    <col min="8963" max="8963" width="5.5703125" style="56" customWidth="1"/>
    <col min="8964" max="8964" width="5.28515625" style="56" customWidth="1"/>
    <col min="8965" max="8965" width="44.7109375" style="56" customWidth="1"/>
    <col min="8966" max="8966" width="15.85546875" style="56" bestFit="1" customWidth="1"/>
    <col min="8967" max="8967" width="17.28515625" style="56" customWidth="1"/>
    <col min="8968" max="8968" width="16.7109375" style="56" customWidth="1"/>
    <col min="8969" max="8969" width="11.42578125" style="56"/>
    <col min="8970" max="8970" width="16.28515625" style="56" bestFit="1" customWidth="1"/>
    <col min="8971" max="8971" width="21.7109375" style="56" bestFit="1" customWidth="1"/>
    <col min="8972" max="9216" width="11.42578125" style="56"/>
    <col min="9217" max="9218" width="4.28515625" style="56" customWidth="1"/>
    <col min="9219" max="9219" width="5.5703125" style="56" customWidth="1"/>
    <col min="9220" max="9220" width="5.28515625" style="56" customWidth="1"/>
    <col min="9221" max="9221" width="44.7109375" style="56" customWidth="1"/>
    <col min="9222" max="9222" width="15.85546875" style="56" bestFit="1" customWidth="1"/>
    <col min="9223" max="9223" width="17.28515625" style="56" customWidth="1"/>
    <col min="9224" max="9224" width="16.7109375" style="56" customWidth="1"/>
    <col min="9225" max="9225" width="11.42578125" style="56"/>
    <col min="9226" max="9226" width="16.28515625" style="56" bestFit="1" customWidth="1"/>
    <col min="9227" max="9227" width="21.7109375" style="56" bestFit="1" customWidth="1"/>
    <col min="9228" max="9472" width="11.42578125" style="56"/>
    <col min="9473" max="9474" width="4.28515625" style="56" customWidth="1"/>
    <col min="9475" max="9475" width="5.5703125" style="56" customWidth="1"/>
    <col min="9476" max="9476" width="5.28515625" style="56" customWidth="1"/>
    <col min="9477" max="9477" width="44.7109375" style="56" customWidth="1"/>
    <col min="9478" max="9478" width="15.85546875" style="56" bestFit="1" customWidth="1"/>
    <col min="9479" max="9479" width="17.28515625" style="56" customWidth="1"/>
    <col min="9480" max="9480" width="16.7109375" style="56" customWidth="1"/>
    <col min="9481" max="9481" width="11.42578125" style="56"/>
    <col min="9482" max="9482" width="16.28515625" style="56" bestFit="1" customWidth="1"/>
    <col min="9483" max="9483" width="21.7109375" style="56" bestFit="1" customWidth="1"/>
    <col min="9484" max="9728" width="11.42578125" style="56"/>
    <col min="9729" max="9730" width="4.28515625" style="56" customWidth="1"/>
    <col min="9731" max="9731" width="5.5703125" style="56" customWidth="1"/>
    <col min="9732" max="9732" width="5.28515625" style="56" customWidth="1"/>
    <col min="9733" max="9733" width="44.7109375" style="56" customWidth="1"/>
    <col min="9734" max="9734" width="15.85546875" style="56" bestFit="1" customWidth="1"/>
    <col min="9735" max="9735" width="17.28515625" style="56" customWidth="1"/>
    <col min="9736" max="9736" width="16.7109375" style="56" customWidth="1"/>
    <col min="9737" max="9737" width="11.42578125" style="56"/>
    <col min="9738" max="9738" width="16.28515625" style="56" bestFit="1" customWidth="1"/>
    <col min="9739" max="9739" width="21.7109375" style="56" bestFit="1" customWidth="1"/>
    <col min="9740" max="9984" width="11.42578125" style="56"/>
    <col min="9985" max="9986" width="4.28515625" style="56" customWidth="1"/>
    <col min="9987" max="9987" width="5.5703125" style="56" customWidth="1"/>
    <col min="9988" max="9988" width="5.28515625" style="56" customWidth="1"/>
    <col min="9989" max="9989" width="44.7109375" style="56" customWidth="1"/>
    <col min="9990" max="9990" width="15.85546875" style="56" bestFit="1" customWidth="1"/>
    <col min="9991" max="9991" width="17.28515625" style="56" customWidth="1"/>
    <col min="9992" max="9992" width="16.7109375" style="56" customWidth="1"/>
    <col min="9993" max="9993" width="11.42578125" style="56"/>
    <col min="9994" max="9994" width="16.28515625" style="56" bestFit="1" customWidth="1"/>
    <col min="9995" max="9995" width="21.7109375" style="56" bestFit="1" customWidth="1"/>
    <col min="9996" max="10240" width="11.42578125" style="56"/>
    <col min="10241" max="10242" width="4.28515625" style="56" customWidth="1"/>
    <col min="10243" max="10243" width="5.5703125" style="56" customWidth="1"/>
    <col min="10244" max="10244" width="5.28515625" style="56" customWidth="1"/>
    <col min="10245" max="10245" width="44.7109375" style="56" customWidth="1"/>
    <col min="10246" max="10246" width="15.85546875" style="56" bestFit="1" customWidth="1"/>
    <col min="10247" max="10247" width="17.28515625" style="56" customWidth="1"/>
    <col min="10248" max="10248" width="16.7109375" style="56" customWidth="1"/>
    <col min="10249" max="10249" width="11.42578125" style="56"/>
    <col min="10250" max="10250" width="16.28515625" style="56" bestFit="1" customWidth="1"/>
    <col min="10251" max="10251" width="21.7109375" style="56" bestFit="1" customWidth="1"/>
    <col min="10252" max="10496" width="11.42578125" style="56"/>
    <col min="10497" max="10498" width="4.28515625" style="56" customWidth="1"/>
    <col min="10499" max="10499" width="5.5703125" style="56" customWidth="1"/>
    <col min="10500" max="10500" width="5.28515625" style="56" customWidth="1"/>
    <col min="10501" max="10501" width="44.7109375" style="56" customWidth="1"/>
    <col min="10502" max="10502" width="15.85546875" style="56" bestFit="1" customWidth="1"/>
    <col min="10503" max="10503" width="17.28515625" style="56" customWidth="1"/>
    <col min="10504" max="10504" width="16.7109375" style="56" customWidth="1"/>
    <col min="10505" max="10505" width="11.42578125" style="56"/>
    <col min="10506" max="10506" width="16.28515625" style="56" bestFit="1" customWidth="1"/>
    <col min="10507" max="10507" width="21.7109375" style="56" bestFit="1" customWidth="1"/>
    <col min="10508" max="10752" width="11.42578125" style="56"/>
    <col min="10753" max="10754" width="4.28515625" style="56" customWidth="1"/>
    <col min="10755" max="10755" width="5.5703125" style="56" customWidth="1"/>
    <col min="10756" max="10756" width="5.28515625" style="56" customWidth="1"/>
    <col min="10757" max="10757" width="44.7109375" style="56" customWidth="1"/>
    <col min="10758" max="10758" width="15.85546875" style="56" bestFit="1" customWidth="1"/>
    <col min="10759" max="10759" width="17.28515625" style="56" customWidth="1"/>
    <col min="10760" max="10760" width="16.7109375" style="56" customWidth="1"/>
    <col min="10761" max="10761" width="11.42578125" style="56"/>
    <col min="10762" max="10762" width="16.28515625" style="56" bestFit="1" customWidth="1"/>
    <col min="10763" max="10763" width="21.7109375" style="56" bestFit="1" customWidth="1"/>
    <col min="10764" max="11008" width="11.42578125" style="56"/>
    <col min="11009" max="11010" width="4.28515625" style="56" customWidth="1"/>
    <col min="11011" max="11011" width="5.5703125" style="56" customWidth="1"/>
    <col min="11012" max="11012" width="5.28515625" style="56" customWidth="1"/>
    <col min="11013" max="11013" width="44.7109375" style="56" customWidth="1"/>
    <col min="11014" max="11014" width="15.85546875" style="56" bestFit="1" customWidth="1"/>
    <col min="11015" max="11015" width="17.28515625" style="56" customWidth="1"/>
    <col min="11016" max="11016" width="16.7109375" style="56" customWidth="1"/>
    <col min="11017" max="11017" width="11.42578125" style="56"/>
    <col min="11018" max="11018" width="16.28515625" style="56" bestFit="1" customWidth="1"/>
    <col min="11019" max="11019" width="21.7109375" style="56" bestFit="1" customWidth="1"/>
    <col min="11020" max="11264" width="11.42578125" style="56"/>
    <col min="11265" max="11266" width="4.28515625" style="56" customWidth="1"/>
    <col min="11267" max="11267" width="5.5703125" style="56" customWidth="1"/>
    <col min="11268" max="11268" width="5.28515625" style="56" customWidth="1"/>
    <col min="11269" max="11269" width="44.7109375" style="56" customWidth="1"/>
    <col min="11270" max="11270" width="15.85546875" style="56" bestFit="1" customWidth="1"/>
    <col min="11271" max="11271" width="17.28515625" style="56" customWidth="1"/>
    <col min="11272" max="11272" width="16.7109375" style="56" customWidth="1"/>
    <col min="11273" max="11273" width="11.42578125" style="56"/>
    <col min="11274" max="11274" width="16.28515625" style="56" bestFit="1" customWidth="1"/>
    <col min="11275" max="11275" width="21.7109375" style="56" bestFit="1" customWidth="1"/>
    <col min="11276" max="11520" width="11.42578125" style="56"/>
    <col min="11521" max="11522" width="4.28515625" style="56" customWidth="1"/>
    <col min="11523" max="11523" width="5.5703125" style="56" customWidth="1"/>
    <col min="11524" max="11524" width="5.28515625" style="56" customWidth="1"/>
    <col min="11525" max="11525" width="44.7109375" style="56" customWidth="1"/>
    <col min="11526" max="11526" width="15.85546875" style="56" bestFit="1" customWidth="1"/>
    <col min="11527" max="11527" width="17.28515625" style="56" customWidth="1"/>
    <col min="11528" max="11528" width="16.7109375" style="56" customWidth="1"/>
    <col min="11529" max="11529" width="11.42578125" style="56"/>
    <col min="11530" max="11530" width="16.28515625" style="56" bestFit="1" customWidth="1"/>
    <col min="11531" max="11531" width="21.7109375" style="56" bestFit="1" customWidth="1"/>
    <col min="11532" max="11776" width="11.42578125" style="56"/>
    <col min="11777" max="11778" width="4.28515625" style="56" customWidth="1"/>
    <col min="11779" max="11779" width="5.5703125" style="56" customWidth="1"/>
    <col min="11780" max="11780" width="5.28515625" style="56" customWidth="1"/>
    <col min="11781" max="11781" width="44.7109375" style="56" customWidth="1"/>
    <col min="11782" max="11782" width="15.85546875" style="56" bestFit="1" customWidth="1"/>
    <col min="11783" max="11783" width="17.28515625" style="56" customWidth="1"/>
    <col min="11784" max="11784" width="16.7109375" style="56" customWidth="1"/>
    <col min="11785" max="11785" width="11.42578125" style="56"/>
    <col min="11786" max="11786" width="16.28515625" style="56" bestFit="1" customWidth="1"/>
    <col min="11787" max="11787" width="21.7109375" style="56" bestFit="1" customWidth="1"/>
    <col min="11788" max="12032" width="11.42578125" style="56"/>
    <col min="12033" max="12034" width="4.28515625" style="56" customWidth="1"/>
    <col min="12035" max="12035" width="5.5703125" style="56" customWidth="1"/>
    <col min="12036" max="12036" width="5.28515625" style="56" customWidth="1"/>
    <col min="12037" max="12037" width="44.7109375" style="56" customWidth="1"/>
    <col min="12038" max="12038" width="15.85546875" style="56" bestFit="1" customWidth="1"/>
    <col min="12039" max="12039" width="17.28515625" style="56" customWidth="1"/>
    <col min="12040" max="12040" width="16.7109375" style="56" customWidth="1"/>
    <col min="12041" max="12041" width="11.42578125" style="56"/>
    <col min="12042" max="12042" width="16.28515625" style="56" bestFit="1" customWidth="1"/>
    <col min="12043" max="12043" width="21.7109375" style="56" bestFit="1" customWidth="1"/>
    <col min="12044" max="12288" width="11.42578125" style="56"/>
    <col min="12289" max="12290" width="4.28515625" style="56" customWidth="1"/>
    <col min="12291" max="12291" width="5.5703125" style="56" customWidth="1"/>
    <col min="12292" max="12292" width="5.28515625" style="56" customWidth="1"/>
    <col min="12293" max="12293" width="44.7109375" style="56" customWidth="1"/>
    <col min="12294" max="12294" width="15.85546875" style="56" bestFit="1" customWidth="1"/>
    <col min="12295" max="12295" width="17.28515625" style="56" customWidth="1"/>
    <col min="12296" max="12296" width="16.7109375" style="56" customWidth="1"/>
    <col min="12297" max="12297" width="11.42578125" style="56"/>
    <col min="12298" max="12298" width="16.28515625" style="56" bestFit="1" customWidth="1"/>
    <col min="12299" max="12299" width="21.7109375" style="56" bestFit="1" customWidth="1"/>
    <col min="12300" max="12544" width="11.42578125" style="56"/>
    <col min="12545" max="12546" width="4.28515625" style="56" customWidth="1"/>
    <col min="12547" max="12547" width="5.5703125" style="56" customWidth="1"/>
    <col min="12548" max="12548" width="5.28515625" style="56" customWidth="1"/>
    <col min="12549" max="12549" width="44.7109375" style="56" customWidth="1"/>
    <col min="12550" max="12550" width="15.85546875" style="56" bestFit="1" customWidth="1"/>
    <col min="12551" max="12551" width="17.28515625" style="56" customWidth="1"/>
    <col min="12552" max="12552" width="16.7109375" style="56" customWidth="1"/>
    <col min="12553" max="12553" width="11.42578125" style="56"/>
    <col min="12554" max="12554" width="16.28515625" style="56" bestFit="1" customWidth="1"/>
    <col min="12555" max="12555" width="21.7109375" style="56" bestFit="1" customWidth="1"/>
    <col min="12556" max="12800" width="11.42578125" style="56"/>
    <col min="12801" max="12802" width="4.28515625" style="56" customWidth="1"/>
    <col min="12803" max="12803" width="5.5703125" style="56" customWidth="1"/>
    <col min="12804" max="12804" width="5.28515625" style="56" customWidth="1"/>
    <col min="12805" max="12805" width="44.7109375" style="56" customWidth="1"/>
    <col min="12806" max="12806" width="15.85546875" style="56" bestFit="1" customWidth="1"/>
    <col min="12807" max="12807" width="17.28515625" style="56" customWidth="1"/>
    <col min="12808" max="12808" width="16.7109375" style="56" customWidth="1"/>
    <col min="12809" max="12809" width="11.42578125" style="56"/>
    <col min="12810" max="12810" width="16.28515625" style="56" bestFit="1" customWidth="1"/>
    <col min="12811" max="12811" width="21.7109375" style="56" bestFit="1" customWidth="1"/>
    <col min="12812" max="13056" width="11.42578125" style="56"/>
    <col min="13057" max="13058" width="4.28515625" style="56" customWidth="1"/>
    <col min="13059" max="13059" width="5.5703125" style="56" customWidth="1"/>
    <col min="13060" max="13060" width="5.28515625" style="56" customWidth="1"/>
    <col min="13061" max="13061" width="44.7109375" style="56" customWidth="1"/>
    <col min="13062" max="13062" width="15.85546875" style="56" bestFit="1" customWidth="1"/>
    <col min="13063" max="13063" width="17.28515625" style="56" customWidth="1"/>
    <col min="13064" max="13064" width="16.7109375" style="56" customWidth="1"/>
    <col min="13065" max="13065" width="11.42578125" style="56"/>
    <col min="13066" max="13066" width="16.28515625" style="56" bestFit="1" customWidth="1"/>
    <col min="13067" max="13067" width="21.7109375" style="56" bestFit="1" customWidth="1"/>
    <col min="13068" max="13312" width="11.42578125" style="56"/>
    <col min="13313" max="13314" width="4.28515625" style="56" customWidth="1"/>
    <col min="13315" max="13315" width="5.5703125" style="56" customWidth="1"/>
    <col min="13316" max="13316" width="5.28515625" style="56" customWidth="1"/>
    <col min="13317" max="13317" width="44.7109375" style="56" customWidth="1"/>
    <col min="13318" max="13318" width="15.85546875" style="56" bestFit="1" customWidth="1"/>
    <col min="13319" max="13319" width="17.28515625" style="56" customWidth="1"/>
    <col min="13320" max="13320" width="16.7109375" style="56" customWidth="1"/>
    <col min="13321" max="13321" width="11.42578125" style="56"/>
    <col min="13322" max="13322" width="16.28515625" style="56" bestFit="1" customWidth="1"/>
    <col min="13323" max="13323" width="21.7109375" style="56" bestFit="1" customWidth="1"/>
    <col min="13324" max="13568" width="11.42578125" style="56"/>
    <col min="13569" max="13570" width="4.28515625" style="56" customWidth="1"/>
    <col min="13571" max="13571" width="5.5703125" style="56" customWidth="1"/>
    <col min="13572" max="13572" width="5.28515625" style="56" customWidth="1"/>
    <col min="13573" max="13573" width="44.7109375" style="56" customWidth="1"/>
    <col min="13574" max="13574" width="15.85546875" style="56" bestFit="1" customWidth="1"/>
    <col min="13575" max="13575" width="17.28515625" style="56" customWidth="1"/>
    <col min="13576" max="13576" width="16.7109375" style="56" customWidth="1"/>
    <col min="13577" max="13577" width="11.42578125" style="56"/>
    <col min="13578" max="13578" width="16.28515625" style="56" bestFit="1" customWidth="1"/>
    <col min="13579" max="13579" width="21.7109375" style="56" bestFit="1" customWidth="1"/>
    <col min="13580" max="13824" width="11.42578125" style="56"/>
    <col min="13825" max="13826" width="4.28515625" style="56" customWidth="1"/>
    <col min="13827" max="13827" width="5.5703125" style="56" customWidth="1"/>
    <col min="13828" max="13828" width="5.28515625" style="56" customWidth="1"/>
    <col min="13829" max="13829" width="44.7109375" style="56" customWidth="1"/>
    <col min="13830" max="13830" width="15.85546875" style="56" bestFit="1" customWidth="1"/>
    <col min="13831" max="13831" width="17.28515625" style="56" customWidth="1"/>
    <col min="13832" max="13832" width="16.7109375" style="56" customWidth="1"/>
    <col min="13833" max="13833" width="11.42578125" style="56"/>
    <col min="13834" max="13834" width="16.28515625" style="56" bestFit="1" customWidth="1"/>
    <col min="13835" max="13835" width="21.7109375" style="56" bestFit="1" customWidth="1"/>
    <col min="13836" max="14080" width="11.42578125" style="56"/>
    <col min="14081" max="14082" width="4.28515625" style="56" customWidth="1"/>
    <col min="14083" max="14083" width="5.5703125" style="56" customWidth="1"/>
    <col min="14084" max="14084" width="5.28515625" style="56" customWidth="1"/>
    <col min="14085" max="14085" width="44.7109375" style="56" customWidth="1"/>
    <col min="14086" max="14086" width="15.85546875" style="56" bestFit="1" customWidth="1"/>
    <col min="14087" max="14087" width="17.28515625" style="56" customWidth="1"/>
    <col min="14088" max="14088" width="16.7109375" style="56" customWidth="1"/>
    <col min="14089" max="14089" width="11.42578125" style="56"/>
    <col min="14090" max="14090" width="16.28515625" style="56" bestFit="1" customWidth="1"/>
    <col min="14091" max="14091" width="21.7109375" style="56" bestFit="1" customWidth="1"/>
    <col min="14092" max="14336" width="11.42578125" style="56"/>
    <col min="14337" max="14338" width="4.28515625" style="56" customWidth="1"/>
    <col min="14339" max="14339" width="5.5703125" style="56" customWidth="1"/>
    <col min="14340" max="14340" width="5.28515625" style="56" customWidth="1"/>
    <col min="14341" max="14341" width="44.7109375" style="56" customWidth="1"/>
    <col min="14342" max="14342" width="15.85546875" style="56" bestFit="1" customWidth="1"/>
    <col min="14343" max="14343" width="17.28515625" style="56" customWidth="1"/>
    <col min="14344" max="14344" width="16.7109375" style="56" customWidth="1"/>
    <col min="14345" max="14345" width="11.42578125" style="56"/>
    <col min="14346" max="14346" width="16.28515625" style="56" bestFit="1" customWidth="1"/>
    <col min="14347" max="14347" width="21.7109375" style="56" bestFit="1" customWidth="1"/>
    <col min="14348" max="14592" width="11.42578125" style="56"/>
    <col min="14593" max="14594" width="4.28515625" style="56" customWidth="1"/>
    <col min="14595" max="14595" width="5.5703125" style="56" customWidth="1"/>
    <col min="14596" max="14596" width="5.28515625" style="56" customWidth="1"/>
    <col min="14597" max="14597" width="44.7109375" style="56" customWidth="1"/>
    <col min="14598" max="14598" width="15.85546875" style="56" bestFit="1" customWidth="1"/>
    <col min="14599" max="14599" width="17.28515625" style="56" customWidth="1"/>
    <col min="14600" max="14600" width="16.7109375" style="56" customWidth="1"/>
    <col min="14601" max="14601" width="11.42578125" style="56"/>
    <col min="14602" max="14602" width="16.28515625" style="56" bestFit="1" customWidth="1"/>
    <col min="14603" max="14603" width="21.7109375" style="56" bestFit="1" customWidth="1"/>
    <col min="14604" max="14848" width="11.42578125" style="56"/>
    <col min="14849" max="14850" width="4.28515625" style="56" customWidth="1"/>
    <col min="14851" max="14851" width="5.5703125" style="56" customWidth="1"/>
    <col min="14852" max="14852" width="5.28515625" style="56" customWidth="1"/>
    <col min="14853" max="14853" width="44.7109375" style="56" customWidth="1"/>
    <col min="14854" max="14854" width="15.85546875" style="56" bestFit="1" customWidth="1"/>
    <col min="14855" max="14855" width="17.28515625" style="56" customWidth="1"/>
    <col min="14856" max="14856" width="16.7109375" style="56" customWidth="1"/>
    <col min="14857" max="14857" width="11.42578125" style="56"/>
    <col min="14858" max="14858" width="16.28515625" style="56" bestFit="1" customWidth="1"/>
    <col min="14859" max="14859" width="21.7109375" style="56" bestFit="1" customWidth="1"/>
    <col min="14860" max="15104" width="11.42578125" style="56"/>
    <col min="15105" max="15106" width="4.28515625" style="56" customWidth="1"/>
    <col min="15107" max="15107" width="5.5703125" style="56" customWidth="1"/>
    <col min="15108" max="15108" width="5.28515625" style="56" customWidth="1"/>
    <col min="15109" max="15109" width="44.7109375" style="56" customWidth="1"/>
    <col min="15110" max="15110" width="15.85546875" style="56" bestFit="1" customWidth="1"/>
    <col min="15111" max="15111" width="17.28515625" style="56" customWidth="1"/>
    <col min="15112" max="15112" width="16.7109375" style="56" customWidth="1"/>
    <col min="15113" max="15113" width="11.42578125" style="56"/>
    <col min="15114" max="15114" width="16.28515625" style="56" bestFit="1" customWidth="1"/>
    <col min="15115" max="15115" width="21.7109375" style="56" bestFit="1" customWidth="1"/>
    <col min="15116" max="15360" width="11.42578125" style="56"/>
    <col min="15361" max="15362" width="4.28515625" style="56" customWidth="1"/>
    <col min="15363" max="15363" width="5.5703125" style="56" customWidth="1"/>
    <col min="15364" max="15364" width="5.28515625" style="56" customWidth="1"/>
    <col min="15365" max="15365" width="44.7109375" style="56" customWidth="1"/>
    <col min="15366" max="15366" width="15.85546875" style="56" bestFit="1" customWidth="1"/>
    <col min="15367" max="15367" width="17.28515625" style="56" customWidth="1"/>
    <col min="15368" max="15368" width="16.7109375" style="56" customWidth="1"/>
    <col min="15369" max="15369" width="11.42578125" style="56"/>
    <col min="15370" max="15370" width="16.28515625" style="56" bestFit="1" customWidth="1"/>
    <col min="15371" max="15371" width="21.7109375" style="56" bestFit="1" customWidth="1"/>
    <col min="15372" max="15616" width="11.42578125" style="56"/>
    <col min="15617" max="15618" width="4.28515625" style="56" customWidth="1"/>
    <col min="15619" max="15619" width="5.5703125" style="56" customWidth="1"/>
    <col min="15620" max="15620" width="5.28515625" style="56" customWidth="1"/>
    <col min="15621" max="15621" width="44.7109375" style="56" customWidth="1"/>
    <col min="15622" max="15622" width="15.85546875" style="56" bestFit="1" customWidth="1"/>
    <col min="15623" max="15623" width="17.28515625" style="56" customWidth="1"/>
    <col min="15624" max="15624" width="16.7109375" style="56" customWidth="1"/>
    <col min="15625" max="15625" width="11.42578125" style="56"/>
    <col min="15626" max="15626" width="16.28515625" style="56" bestFit="1" customWidth="1"/>
    <col min="15627" max="15627" width="21.7109375" style="56" bestFit="1" customWidth="1"/>
    <col min="15628" max="15872" width="11.42578125" style="56"/>
    <col min="15873" max="15874" width="4.28515625" style="56" customWidth="1"/>
    <col min="15875" max="15875" width="5.5703125" style="56" customWidth="1"/>
    <col min="15876" max="15876" width="5.28515625" style="56" customWidth="1"/>
    <col min="15877" max="15877" width="44.7109375" style="56" customWidth="1"/>
    <col min="15878" max="15878" width="15.85546875" style="56" bestFit="1" customWidth="1"/>
    <col min="15879" max="15879" width="17.28515625" style="56" customWidth="1"/>
    <col min="15880" max="15880" width="16.7109375" style="56" customWidth="1"/>
    <col min="15881" max="15881" width="11.42578125" style="56"/>
    <col min="15882" max="15882" width="16.28515625" style="56" bestFit="1" customWidth="1"/>
    <col min="15883" max="15883" width="21.7109375" style="56" bestFit="1" customWidth="1"/>
    <col min="15884" max="16128" width="11.42578125" style="56"/>
    <col min="16129" max="16130" width="4.28515625" style="56" customWidth="1"/>
    <col min="16131" max="16131" width="5.5703125" style="56" customWidth="1"/>
    <col min="16132" max="16132" width="5.28515625" style="56" customWidth="1"/>
    <col min="16133" max="16133" width="44.7109375" style="56" customWidth="1"/>
    <col min="16134" max="16134" width="15.85546875" style="56" bestFit="1" customWidth="1"/>
    <col min="16135" max="16135" width="17.28515625" style="56" customWidth="1"/>
    <col min="16136" max="16136" width="16.7109375" style="56" customWidth="1"/>
    <col min="16137" max="16137" width="11.42578125" style="56"/>
    <col min="16138" max="16138" width="16.28515625" style="56" bestFit="1" customWidth="1"/>
    <col min="16139" max="16139" width="21.7109375" style="56" bestFit="1" customWidth="1"/>
    <col min="16140" max="16384" width="11.42578125" style="56"/>
  </cols>
  <sheetData>
    <row r="2" spans="1:10" ht="15" x14ac:dyDescent="0.25">
      <c r="A2" s="193"/>
      <c r="B2" s="193"/>
      <c r="C2" s="193"/>
      <c r="D2" s="193"/>
      <c r="E2" s="193"/>
      <c r="F2" s="193"/>
      <c r="G2" s="193"/>
      <c r="H2" s="193"/>
    </row>
    <row r="3" spans="1:10" ht="48" customHeight="1" x14ac:dyDescent="0.2">
      <c r="A3" s="194" t="s">
        <v>371</v>
      </c>
      <c r="B3" s="194"/>
      <c r="C3" s="194"/>
      <c r="D3" s="194"/>
      <c r="E3" s="194"/>
      <c r="F3" s="194"/>
      <c r="G3" s="194"/>
      <c r="H3" s="194"/>
    </row>
    <row r="4" spans="1:10" s="122" customFormat="1" ht="26.25" customHeight="1" x14ac:dyDescent="0.2">
      <c r="A4" s="194" t="s">
        <v>35</v>
      </c>
      <c r="B4" s="194"/>
      <c r="C4" s="194"/>
      <c r="D4" s="194"/>
      <c r="E4" s="194"/>
      <c r="F4" s="194"/>
      <c r="G4" s="195"/>
      <c r="H4" s="195"/>
    </row>
    <row r="5" spans="1:10" ht="15.75" customHeight="1" x14ac:dyDescent="0.25">
      <c r="A5" s="123"/>
      <c r="B5" s="124"/>
      <c r="C5" s="124"/>
      <c r="D5" s="124"/>
      <c r="E5" s="124"/>
    </row>
    <row r="6" spans="1:10" ht="27.75" customHeight="1" x14ac:dyDescent="0.25">
      <c r="A6" s="125"/>
      <c r="B6" s="126"/>
      <c r="C6" s="126"/>
      <c r="D6" s="127"/>
      <c r="E6" s="128"/>
      <c r="F6" s="129" t="s">
        <v>333</v>
      </c>
      <c r="G6" s="129" t="s">
        <v>334</v>
      </c>
      <c r="H6" s="130" t="s">
        <v>335</v>
      </c>
      <c r="I6" s="131"/>
    </row>
    <row r="7" spans="1:10" ht="27.75" customHeight="1" x14ac:dyDescent="0.25">
      <c r="A7" s="196" t="s">
        <v>36</v>
      </c>
      <c r="B7" s="197"/>
      <c r="C7" s="197"/>
      <c r="D7" s="197"/>
      <c r="E7" s="198"/>
      <c r="F7" s="132">
        <f>+F8+F9</f>
        <v>8207002.2000000002</v>
      </c>
      <c r="G7" s="132">
        <f>G8+G9</f>
        <v>8207002</v>
      </c>
      <c r="H7" s="132">
        <f>+H8+H9</f>
        <v>8207002</v>
      </c>
      <c r="I7" s="133"/>
    </row>
    <row r="8" spans="1:10" ht="22.5" customHeight="1" x14ac:dyDescent="0.25">
      <c r="A8" s="199" t="s">
        <v>0</v>
      </c>
      <c r="B8" s="200"/>
      <c r="C8" s="200"/>
      <c r="D8" s="200"/>
      <c r="E8" s="201"/>
      <c r="F8" s="134">
        <v>8205802.2000000002</v>
      </c>
      <c r="G8" s="134">
        <v>8205802</v>
      </c>
      <c r="H8" s="134">
        <v>8205802</v>
      </c>
    </row>
    <row r="9" spans="1:10" ht="22.5" customHeight="1" x14ac:dyDescent="0.25">
      <c r="A9" s="202" t="s">
        <v>290</v>
      </c>
      <c r="B9" s="201"/>
      <c r="C9" s="201"/>
      <c r="D9" s="201"/>
      <c r="E9" s="201"/>
      <c r="F9" s="134">
        <v>1200</v>
      </c>
      <c r="G9" s="134">
        <v>1200</v>
      </c>
      <c r="H9" s="134">
        <v>1200</v>
      </c>
    </row>
    <row r="10" spans="1:10" ht="22.5" customHeight="1" x14ac:dyDescent="0.25">
      <c r="A10" s="135" t="s">
        <v>37</v>
      </c>
      <c r="B10" s="136"/>
      <c r="C10" s="136"/>
      <c r="D10" s="136"/>
      <c r="E10" s="136"/>
      <c r="F10" s="132">
        <f>+F11+F12</f>
        <v>8207002</v>
      </c>
      <c r="G10" s="132">
        <f>+G11+G12</f>
        <v>8207002</v>
      </c>
      <c r="H10" s="132">
        <f>+H11+H12</f>
        <v>8207002</v>
      </c>
    </row>
    <row r="11" spans="1:10" ht="22.5" customHeight="1" x14ac:dyDescent="0.25">
      <c r="A11" s="203" t="s">
        <v>1</v>
      </c>
      <c r="B11" s="200"/>
      <c r="C11" s="200"/>
      <c r="D11" s="200"/>
      <c r="E11" s="204"/>
      <c r="F11" s="134">
        <v>8099102</v>
      </c>
      <c r="G11" s="134">
        <v>8099102</v>
      </c>
      <c r="H11" s="134">
        <v>8099102</v>
      </c>
      <c r="I11" s="41"/>
      <c r="J11" s="41"/>
    </row>
    <row r="12" spans="1:10" ht="22.5" customHeight="1" x14ac:dyDescent="0.25">
      <c r="A12" s="205" t="s">
        <v>324</v>
      </c>
      <c r="B12" s="201"/>
      <c r="C12" s="201"/>
      <c r="D12" s="201"/>
      <c r="E12" s="201"/>
      <c r="F12" s="137">
        <v>107900</v>
      </c>
      <c r="G12" s="137">
        <v>107900</v>
      </c>
      <c r="H12" s="137">
        <v>107900</v>
      </c>
      <c r="I12" s="41"/>
      <c r="J12" s="41"/>
    </row>
    <row r="13" spans="1:10" ht="22.5" customHeight="1" x14ac:dyDescent="0.25">
      <c r="A13" s="206" t="s">
        <v>2</v>
      </c>
      <c r="B13" s="197"/>
      <c r="C13" s="197"/>
      <c r="D13" s="197"/>
      <c r="E13" s="197"/>
      <c r="F13" s="138">
        <f>+F7-F10</f>
        <v>0.20000000018626451</v>
      </c>
      <c r="G13" s="138">
        <f>+G7-G10</f>
        <v>0</v>
      </c>
      <c r="H13" s="138">
        <f>+H7-H10</f>
        <v>0</v>
      </c>
      <c r="J13" s="41"/>
    </row>
    <row r="14" spans="1:10" ht="25.5" customHeight="1" x14ac:dyDescent="0.2">
      <c r="A14" s="194"/>
      <c r="B14" s="207"/>
      <c r="C14" s="207"/>
      <c r="D14" s="207"/>
      <c r="E14" s="207"/>
      <c r="F14" s="208"/>
      <c r="G14" s="208"/>
      <c r="H14" s="208"/>
    </row>
    <row r="15" spans="1:10" ht="27.75" customHeight="1" x14ac:dyDescent="0.25">
      <c r="A15" s="125"/>
      <c r="B15" s="126"/>
      <c r="C15" s="126"/>
      <c r="D15" s="127"/>
      <c r="E15" s="128"/>
      <c r="F15" s="129" t="s">
        <v>333</v>
      </c>
      <c r="G15" s="129" t="s">
        <v>334</v>
      </c>
      <c r="H15" s="130" t="s">
        <v>335</v>
      </c>
      <c r="J15" s="41"/>
    </row>
    <row r="16" spans="1:10" ht="30.75" customHeight="1" x14ac:dyDescent="0.25">
      <c r="A16" s="209" t="s">
        <v>325</v>
      </c>
      <c r="B16" s="210"/>
      <c r="C16" s="210"/>
      <c r="D16" s="210"/>
      <c r="E16" s="211"/>
      <c r="F16" s="139"/>
      <c r="G16" s="139"/>
      <c r="H16" s="140"/>
      <c r="J16" s="41"/>
    </row>
    <row r="17" spans="1:11" ht="34.5" customHeight="1" x14ac:dyDescent="0.25">
      <c r="A17" s="190" t="s">
        <v>326</v>
      </c>
      <c r="B17" s="191"/>
      <c r="C17" s="191"/>
      <c r="D17" s="191"/>
      <c r="E17" s="192"/>
      <c r="F17" s="141"/>
      <c r="G17" s="141"/>
      <c r="H17" s="138"/>
      <c r="J17" s="41"/>
    </row>
    <row r="18" spans="1:11" s="142" customFormat="1" ht="25.5" customHeight="1" x14ac:dyDescent="0.25">
      <c r="A18" s="214"/>
      <c r="B18" s="207"/>
      <c r="C18" s="207"/>
      <c r="D18" s="207"/>
      <c r="E18" s="207"/>
      <c r="F18" s="208"/>
      <c r="G18" s="208"/>
      <c r="H18" s="208"/>
      <c r="J18" s="143"/>
    </row>
    <row r="19" spans="1:11" s="142" customFormat="1" ht="27.75" customHeight="1" x14ac:dyDescent="0.25">
      <c r="A19" s="125"/>
      <c r="B19" s="126"/>
      <c r="C19" s="126"/>
      <c r="D19" s="127"/>
      <c r="E19" s="128"/>
      <c r="F19" s="129" t="s">
        <v>333</v>
      </c>
      <c r="G19" s="129" t="s">
        <v>334</v>
      </c>
      <c r="H19" s="130" t="s">
        <v>335</v>
      </c>
      <c r="J19" s="143"/>
      <c r="K19" s="143"/>
    </row>
    <row r="20" spans="1:11" s="142" customFormat="1" ht="22.5" customHeight="1" x14ac:dyDescent="0.25">
      <c r="A20" s="199" t="s">
        <v>3</v>
      </c>
      <c r="B20" s="200"/>
      <c r="C20" s="200"/>
      <c r="D20" s="200"/>
      <c r="E20" s="200"/>
      <c r="F20" s="137"/>
      <c r="G20" s="137"/>
      <c r="H20" s="137"/>
      <c r="J20" s="143"/>
    </row>
    <row r="21" spans="1:11" s="142" customFormat="1" ht="33.75" customHeight="1" x14ac:dyDescent="0.25">
      <c r="A21" s="199" t="s">
        <v>4</v>
      </c>
      <c r="B21" s="200"/>
      <c r="C21" s="200"/>
      <c r="D21" s="200"/>
      <c r="E21" s="200"/>
      <c r="F21" s="137"/>
      <c r="G21" s="137"/>
      <c r="H21" s="137"/>
    </row>
    <row r="22" spans="1:11" s="142" customFormat="1" ht="22.5" customHeight="1" x14ac:dyDescent="0.25">
      <c r="A22" s="206" t="s">
        <v>5</v>
      </c>
      <c r="B22" s="197"/>
      <c r="C22" s="197"/>
      <c r="D22" s="197"/>
      <c r="E22" s="197"/>
      <c r="F22" s="132">
        <f>F20-F21</f>
        <v>0</v>
      </c>
      <c r="G22" s="132">
        <f>G20-G21</f>
        <v>0</v>
      </c>
      <c r="H22" s="132">
        <f>H20-H21</f>
        <v>0</v>
      </c>
      <c r="J22" s="144"/>
      <c r="K22" s="143"/>
    </row>
    <row r="23" spans="1:11" s="142" customFormat="1" ht="25.5" customHeight="1" x14ac:dyDescent="0.25">
      <c r="A23" s="214"/>
      <c r="B23" s="207"/>
      <c r="C23" s="207"/>
      <c r="D23" s="207"/>
      <c r="E23" s="207"/>
      <c r="F23" s="208"/>
      <c r="G23" s="208"/>
      <c r="H23" s="208"/>
    </row>
    <row r="24" spans="1:11" s="142" customFormat="1" ht="22.5" customHeight="1" x14ac:dyDescent="0.25">
      <c r="A24" s="203" t="s">
        <v>6</v>
      </c>
      <c r="B24" s="200"/>
      <c r="C24" s="200"/>
      <c r="D24" s="200"/>
      <c r="E24" s="200"/>
      <c r="F24" s="137"/>
      <c r="G24" s="137">
        <f>IF((G13+G17+G22)&lt;&gt;0,"NESLAGANJE ZBROJA",(G13+G17+G22))</f>
        <v>0</v>
      </c>
      <c r="H24" s="137">
        <f>IF((H13+H17+H22)&lt;&gt;0,"NESLAGANJE ZBROJA",(H13+H17+H22))</f>
        <v>0</v>
      </c>
    </row>
    <row r="25" spans="1:11" s="142" customFormat="1" ht="18" customHeight="1" x14ac:dyDescent="0.25">
      <c r="A25" s="145"/>
      <c r="B25" s="124"/>
      <c r="C25" s="124"/>
      <c r="D25" s="124"/>
      <c r="E25" s="124"/>
    </row>
    <row r="26" spans="1:11" ht="42" customHeight="1" x14ac:dyDescent="0.25">
      <c r="A26" s="212" t="s">
        <v>327</v>
      </c>
      <c r="B26" s="213"/>
      <c r="C26" s="213"/>
      <c r="D26" s="213"/>
      <c r="E26" s="213"/>
      <c r="F26" s="213"/>
      <c r="G26" s="213"/>
      <c r="H26" s="213"/>
    </row>
    <row r="27" spans="1:11" x14ac:dyDescent="0.2">
      <c r="E27" s="146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147"/>
      <c r="F33" s="43"/>
      <c r="G33" s="43"/>
      <c r="H33" s="43"/>
    </row>
    <row r="34" spans="5:8" x14ac:dyDescent="0.2">
      <c r="E34" s="147"/>
      <c r="F34" s="41"/>
      <c r="G34" s="41"/>
      <c r="H34" s="41"/>
    </row>
    <row r="35" spans="5:8" x14ac:dyDescent="0.2">
      <c r="E35" s="147"/>
      <c r="F35" s="41"/>
      <c r="G35" s="41"/>
      <c r="H35" s="41"/>
    </row>
    <row r="36" spans="5:8" x14ac:dyDescent="0.2">
      <c r="E36" s="147"/>
      <c r="F36" s="41"/>
      <c r="G36" s="41"/>
      <c r="H36" s="41"/>
    </row>
    <row r="37" spans="5:8" x14ac:dyDescent="0.2">
      <c r="E37" s="147"/>
      <c r="F37" s="41"/>
      <c r="G37" s="41"/>
      <c r="H37" s="41"/>
    </row>
    <row r="38" spans="5:8" x14ac:dyDescent="0.2">
      <c r="E38" s="147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opLeftCell="B1" zoomScaleNormal="100" workbookViewId="0">
      <selection activeCell="D94" sqref="D94"/>
    </sheetView>
  </sheetViews>
  <sheetFormatPr defaultColWidth="9.140625" defaultRowHeight="12" x14ac:dyDescent="0.2"/>
  <cols>
    <col min="1" max="1" width="9.28515625" style="58" hidden="1" customWidth="1"/>
    <col min="2" max="2" width="11.28515625" style="65" customWidth="1"/>
    <col min="3" max="3" width="67" style="106" customWidth="1"/>
    <col min="4" max="4" width="18.7109375" style="73" customWidth="1"/>
    <col min="5" max="6" width="15.7109375" style="73" customWidth="1"/>
    <col min="7" max="16384" width="9.140625" style="69"/>
  </cols>
  <sheetData>
    <row r="1" spans="1:6" ht="12.75" thickBot="1" x14ac:dyDescent="0.25">
      <c r="C1" s="215"/>
      <c r="D1" s="216"/>
      <c r="E1" s="216"/>
      <c r="F1" s="216"/>
    </row>
    <row r="2" spans="1:6" ht="39" thickBot="1" x14ac:dyDescent="0.25">
      <c r="A2" s="58" t="s">
        <v>41</v>
      </c>
      <c r="B2" s="68" t="s">
        <v>42</v>
      </c>
      <c r="C2" s="104" t="s">
        <v>19</v>
      </c>
      <c r="D2" s="70" t="s">
        <v>336</v>
      </c>
      <c r="E2" s="60" t="s">
        <v>330</v>
      </c>
      <c r="F2" s="70" t="s">
        <v>337</v>
      </c>
    </row>
    <row r="3" spans="1:6" s="61" customFormat="1" ht="12.75" x14ac:dyDescent="0.2">
      <c r="A3" s="59">
        <f>LEN(B3)</f>
        <v>1</v>
      </c>
      <c r="B3" s="66">
        <v>6</v>
      </c>
      <c r="C3" s="105" t="s">
        <v>228</v>
      </c>
      <c r="D3" s="60">
        <f>D4+D35+D52+D58+D67+D78+D82</f>
        <v>8207002.2000000002</v>
      </c>
      <c r="E3" s="60">
        <f>SUM(E4+E35+E52+E58+E67+E82)</f>
        <v>8207002.2000000002</v>
      </c>
      <c r="F3" s="60">
        <f>SUM(F4+F35+F52+F58+F67+F78+F82)</f>
        <v>8207002.2000000002</v>
      </c>
    </row>
    <row r="4" spans="1:6" s="63" customFormat="1" ht="12.75" x14ac:dyDescent="0.2">
      <c r="A4" s="62">
        <f t="shared" ref="A4:A72" si="0">LEN(B4)</f>
        <v>2</v>
      </c>
      <c r="B4" s="66">
        <v>63</v>
      </c>
      <c r="C4" s="105" t="s">
        <v>229</v>
      </c>
      <c r="D4" s="60">
        <f>SUM(D5+D8+D15+D26)</f>
        <v>7155000</v>
      </c>
      <c r="E4" s="60">
        <v>7155000</v>
      </c>
      <c r="F4" s="60">
        <f>SUM(F5+F8+F15+F26)</f>
        <v>7155000</v>
      </c>
    </row>
    <row r="5" spans="1:6" s="63" customFormat="1" ht="12.75" x14ac:dyDescent="0.2">
      <c r="A5" s="62">
        <f t="shared" si="0"/>
        <v>3</v>
      </c>
      <c r="B5" s="66">
        <v>632</v>
      </c>
      <c r="C5" s="107" t="s">
        <v>230</v>
      </c>
      <c r="D5" s="60">
        <f>D6</f>
        <v>0</v>
      </c>
      <c r="E5" s="60">
        <f>SUM(E6)</f>
        <v>0</v>
      </c>
      <c r="F5" s="60">
        <f t="shared" ref="F5" si="1">F6</f>
        <v>0</v>
      </c>
    </row>
    <row r="6" spans="1:6" s="71" customFormat="1" ht="12.75" x14ac:dyDescent="0.2">
      <c r="A6" s="58">
        <f t="shared" si="0"/>
        <v>4</v>
      </c>
      <c r="B6" s="67">
        <v>6321</v>
      </c>
      <c r="C6" s="108" t="s">
        <v>231</v>
      </c>
      <c r="D6" s="64">
        <f>SUM(D7)</f>
        <v>0</v>
      </c>
      <c r="E6" s="99"/>
      <c r="F6" s="64">
        <f t="shared" ref="F6" si="2">SUM(F7)</f>
        <v>0</v>
      </c>
    </row>
    <row r="7" spans="1:6" s="100" customFormat="1" ht="12.75" x14ac:dyDescent="0.2">
      <c r="A7" s="97">
        <f t="shared" si="0"/>
        <v>5</v>
      </c>
      <c r="B7" s="98">
        <v>63211</v>
      </c>
      <c r="C7" s="109" t="s">
        <v>231</v>
      </c>
      <c r="D7" s="99"/>
      <c r="E7" s="60"/>
      <c r="F7" s="99"/>
    </row>
    <row r="8" spans="1:6" s="63" customFormat="1" ht="12.75" x14ac:dyDescent="0.2">
      <c r="A8" s="62">
        <f t="shared" si="0"/>
        <v>3</v>
      </c>
      <c r="B8" s="66">
        <v>636</v>
      </c>
      <c r="C8" s="107" t="s">
        <v>232</v>
      </c>
      <c r="D8" s="60">
        <f>D9+D12</f>
        <v>6910000</v>
      </c>
      <c r="E8" s="60">
        <v>6910000</v>
      </c>
      <c r="F8" s="60">
        <f>F9+F12</f>
        <v>6910000</v>
      </c>
    </row>
    <row r="9" spans="1:6" s="71" customFormat="1" ht="12.75" x14ac:dyDescent="0.2">
      <c r="A9" s="58">
        <f t="shared" si="0"/>
        <v>4</v>
      </c>
      <c r="B9" s="67">
        <v>6361</v>
      </c>
      <c r="C9" s="108" t="s">
        <v>233</v>
      </c>
      <c r="D9" s="64">
        <f>D10+D11</f>
        <v>6760000</v>
      </c>
      <c r="E9" s="99">
        <v>6760000</v>
      </c>
      <c r="F9" s="64">
        <v>6760000</v>
      </c>
    </row>
    <row r="10" spans="1:6" s="100" customFormat="1" ht="24" x14ac:dyDescent="0.2">
      <c r="A10" s="97">
        <f t="shared" si="0"/>
        <v>5</v>
      </c>
      <c r="B10" s="98">
        <v>63612</v>
      </c>
      <c r="C10" s="109" t="s">
        <v>292</v>
      </c>
      <c r="D10" s="99">
        <v>6570000</v>
      </c>
      <c r="E10" s="99">
        <v>6570000</v>
      </c>
      <c r="F10" s="99">
        <v>6570000</v>
      </c>
    </row>
    <row r="11" spans="1:6" s="100" customFormat="1" ht="24" x14ac:dyDescent="0.2">
      <c r="A11" s="97"/>
      <c r="B11" s="98">
        <v>63613</v>
      </c>
      <c r="C11" s="109" t="s">
        <v>293</v>
      </c>
      <c r="D11" s="99">
        <v>190000</v>
      </c>
      <c r="E11" s="64">
        <v>190000</v>
      </c>
      <c r="F11" s="99">
        <v>190000</v>
      </c>
    </row>
    <row r="12" spans="1:6" s="71" customFormat="1" ht="25.5" x14ac:dyDescent="0.2">
      <c r="A12" s="58">
        <f t="shared" si="0"/>
        <v>4</v>
      </c>
      <c r="B12" s="67">
        <v>6362</v>
      </c>
      <c r="C12" s="108" t="s">
        <v>234</v>
      </c>
      <c r="D12" s="64">
        <f>D13+D14</f>
        <v>150000</v>
      </c>
      <c r="E12" s="99">
        <v>150000</v>
      </c>
      <c r="F12" s="64">
        <v>150000</v>
      </c>
    </row>
    <row r="13" spans="1:6" s="100" customFormat="1" ht="24" x14ac:dyDescent="0.2">
      <c r="A13" s="97">
        <f t="shared" si="0"/>
        <v>5</v>
      </c>
      <c r="B13" s="98">
        <v>63622</v>
      </c>
      <c r="C13" s="109" t="s">
        <v>294</v>
      </c>
      <c r="D13" s="99">
        <v>10000</v>
      </c>
      <c r="E13" s="99">
        <v>10000</v>
      </c>
      <c r="F13" s="99">
        <v>10000</v>
      </c>
    </row>
    <row r="14" spans="1:6" s="100" customFormat="1" ht="24" x14ac:dyDescent="0.2">
      <c r="A14" s="97">
        <f t="shared" si="0"/>
        <v>5</v>
      </c>
      <c r="B14" s="98">
        <v>63623</v>
      </c>
      <c r="C14" s="109" t="s">
        <v>295</v>
      </c>
      <c r="D14" s="99">
        <v>140000</v>
      </c>
      <c r="E14" s="64">
        <v>140000</v>
      </c>
      <c r="F14" s="99">
        <v>140000</v>
      </c>
    </row>
    <row r="15" spans="1:6" s="100" customFormat="1" ht="12.75" x14ac:dyDescent="0.2">
      <c r="A15" s="97">
        <f t="shared" si="0"/>
        <v>3</v>
      </c>
      <c r="B15" s="66">
        <v>638</v>
      </c>
      <c r="C15" s="107" t="s">
        <v>313</v>
      </c>
      <c r="D15" s="60">
        <f>D16+D21</f>
        <v>245000</v>
      </c>
      <c r="E15" s="60">
        <v>245000</v>
      </c>
      <c r="F15" s="60">
        <f t="shared" ref="F15" si="3">F16+F21</f>
        <v>245000</v>
      </c>
    </row>
    <row r="16" spans="1:6" s="100" customFormat="1" ht="12.75" x14ac:dyDescent="0.2">
      <c r="A16" s="58">
        <f t="shared" si="0"/>
        <v>4</v>
      </c>
      <c r="B16" s="67">
        <v>6381</v>
      </c>
      <c r="C16" s="108" t="s">
        <v>314</v>
      </c>
      <c r="D16" s="64">
        <f>D17+D18+D19+D20</f>
        <v>245000</v>
      </c>
      <c r="E16" s="99">
        <v>245000</v>
      </c>
      <c r="F16" s="64">
        <f t="shared" ref="F16" si="4">F17+F18+F19+F20</f>
        <v>245000</v>
      </c>
    </row>
    <row r="17" spans="1:6" s="100" customFormat="1" ht="12.75" x14ac:dyDescent="0.2">
      <c r="A17" s="97">
        <f t="shared" si="0"/>
        <v>5</v>
      </c>
      <c r="B17" s="98">
        <v>63811</v>
      </c>
      <c r="C17" s="109" t="s">
        <v>296</v>
      </c>
      <c r="D17" s="99">
        <v>245000</v>
      </c>
      <c r="E17" s="99">
        <v>245000</v>
      </c>
      <c r="F17" s="99">
        <v>245000</v>
      </c>
    </row>
    <row r="18" spans="1:6" s="100" customFormat="1" ht="12.75" x14ac:dyDescent="0.2">
      <c r="A18" s="97">
        <f t="shared" si="0"/>
        <v>5</v>
      </c>
      <c r="B18" s="98">
        <v>63812</v>
      </c>
      <c r="C18" s="109" t="s">
        <v>297</v>
      </c>
      <c r="D18" s="99"/>
      <c r="E18" s="99"/>
      <c r="F18" s="99"/>
    </row>
    <row r="19" spans="1:6" s="100" customFormat="1" ht="24" x14ac:dyDescent="0.2">
      <c r="A19" s="97">
        <f t="shared" si="0"/>
        <v>5</v>
      </c>
      <c r="B19" s="98" t="s">
        <v>298</v>
      </c>
      <c r="C19" s="109" t="s">
        <v>299</v>
      </c>
      <c r="D19" s="99"/>
      <c r="E19" s="99"/>
      <c r="F19" s="99"/>
    </row>
    <row r="20" spans="1:6" s="100" customFormat="1" ht="24" x14ac:dyDescent="0.2">
      <c r="A20" s="97">
        <f t="shared" si="0"/>
        <v>5</v>
      </c>
      <c r="B20" s="98" t="s">
        <v>300</v>
      </c>
      <c r="C20" s="109" t="s">
        <v>301</v>
      </c>
      <c r="D20" s="99"/>
      <c r="E20" s="64"/>
      <c r="F20" s="99"/>
    </row>
    <row r="21" spans="1:6" s="100" customFormat="1" ht="12.75" x14ac:dyDescent="0.2">
      <c r="A21" s="97">
        <f t="shared" si="0"/>
        <v>4</v>
      </c>
      <c r="B21" s="67">
        <v>6382</v>
      </c>
      <c r="C21" s="108" t="s">
        <v>315</v>
      </c>
      <c r="D21" s="64">
        <f>D22+D23+D24+D25</f>
        <v>0</v>
      </c>
      <c r="E21" s="99">
        <v>0</v>
      </c>
      <c r="F21" s="64">
        <f t="shared" ref="F21" si="5">F22+F23+F24+F25</f>
        <v>0</v>
      </c>
    </row>
    <row r="22" spans="1:6" s="100" customFormat="1" ht="12.75" x14ac:dyDescent="0.2">
      <c r="A22" s="97">
        <f t="shared" si="0"/>
        <v>5</v>
      </c>
      <c r="B22" s="98">
        <v>63821</v>
      </c>
      <c r="C22" s="109" t="s">
        <v>302</v>
      </c>
      <c r="D22" s="99"/>
      <c r="E22" s="99"/>
      <c r="F22" s="99"/>
    </row>
    <row r="23" spans="1:6" s="100" customFormat="1" ht="12.75" x14ac:dyDescent="0.2">
      <c r="A23" s="97">
        <f t="shared" si="0"/>
        <v>5</v>
      </c>
      <c r="B23" s="98">
        <v>63822</v>
      </c>
      <c r="C23" s="109" t="s">
        <v>303</v>
      </c>
      <c r="D23" s="99"/>
      <c r="E23" s="99"/>
      <c r="F23" s="99"/>
    </row>
    <row r="24" spans="1:6" s="100" customFormat="1" ht="24" x14ac:dyDescent="0.2">
      <c r="A24" s="97">
        <f t="shared" si="0"/>
        <v>5</v>
      </c>
      <c r="B24" s="98" t="s">
        <v>304</v>
      </c>
      <c r="C24" s="109" t="s">
        <v>305</v>
      </c>
      <c r="D24" s="99"/>
      <c r="E24" s="99"/>
      <c r="F24" s="99"/>
    </row>
    <row r="25" spans="1:6" s="100" customFormat="1" ht="24" x14ac:dyDescent="0.2">
      <c r="A25" s="97">
        <f t="shared" si="0"/>
        <v>5</v>
      </c>
      <c r="B25" s="98" t="s">
        <v>306</v>
      </c>
      <c r="C25" s="109" t="s">
        <v>307</v>
      </c>
      <c r="D25" s="99"/>
      <c r="E25" s="60"/>
      <c r="F25" s="99"/>
    </row>
    <row r="26" spans="1:6" s="100" customFormat="1" ht="12.75" x14ac:dyDescent="0.2">
      <c r="A26" s="97">
        <f t="shared" si="0"/>
        <v>3</v>
      </c>
      <c r="B26" s="66">
        <v>639</v>
      </c>
      <c r="C26" s="107" t="s">
        <v>308</v>
      </c>
      <c r="D26" s="60">
        <f>D27+D29+D31+D33</f>
        <v>0</v>
      </c>
      <c r="E26" s="64">
        <f>E27</f>
        <v>0</v>
      </c>
      <c r="F26" s="60">
        <f t="shared" ref="F26" si="6">F27+F29+F31+F33</f>
        <v>0</v>
      </c>
    </row>
    <row r="27" spans="1:6" s="100" customFormat="1" ht="12.75" x14ac:dyDescent="0.2">
      <c r="A27" s="97">
        <f t="shared" si="0"/>
        <v>4</v>
      </c>
      <c r="B27" s="98">
        <v>6391</v>
      </c>
      <c r="C27" s="109" t="s">
        <v>309</v>
      </c>
      <c r="D27" s="64">
        <f>D28</f>
        <v>0</v>
      </c>
      <c r="E27" s="99"/>
      <c r="F27" s="64">
        <f t="shared" ref="F27" si="7">F28</f>
        <v>0</v>
      </c>
    </row>
    <row r="28" spans="1:6" s="100" customFormat="1" ht="12.75" x14ac:dyDescent="0.2">
      <c r="A28" s="97">
        <f t="shared" si="0"/>
        <v>5</v>
      </c>
      <c r="B28" s="98">
        <v>63911</v>
      </c>
      <c r="C28" s="109" t="s">
        <v>309</v>
      </c>
      <c r="D28" s="99"/>
      <c r="E28" s="64">
        <f>E29</f>
        <v>0</v>
      </c>
      <c r="F28" s="99"/>
    </row>
    <row r="29" spans="1:6" s="100" customFormat="1" ht="12.75" x14ac:dyDescent="0.2">
      <c r="A29" s="97">
        <f t="shared" si="0"/>
        <v>4</v>
      </c>
      <c r="B29" s="98">
        <v>3692</v>
      </c>
      <c r="C29" s="109" t="s">
        <v>310</v>
      </c>
      <c r="D29" s="64">
        <f>D30</f>
        <v>0</v>
      </c>
      <c r="E29" s="99"/>
      <c r="F29" s="64">
        <f t="shared" ref="F29" si="8">F30</f>
        <v>0</v>
      </c>
    </row>
    <row r="30" spans="1:6" s="100" customFormat="1" ht="12.75" x14ac:dyDescent="0.2">
      <c r="A30" s="97">
        <f t="shared" si="0"/>
        <v>5</v>
      </c>
      <c r="B30" s="98">
        <v>63921</v>
      </c>
      <c r="C30" s="109" t="s">
        <v>310</v>
      </c>
      <c r="D30" s="99"/>
      <c r="E30" s="64">
        <f>E31</f>
        <v>0</v>
      </c>
      <c r="F30" s="99"/>
    </row>
    <row r="31" spans="1:6" s="100" customFormat="1" ht="24" x14ac:dyDescent="0.2">
      <c r="A31" s="97">
        <f t="shared" si="0"/>
        <v>4</v>
      </c>
      <c r="B31" s="98">
        <v>6393</v>
      </c>
      <c r="C31" s="109" t="s">
        <v>311</v>
      </c>
      <c r="D31" s="64">
        <f>D32</f>
        <v>0</v>
      </c>
      <c r="E31" s="99">
        <v>0</v>
      </c>
      <c r="F31" s="64">
        <f t="shared" ref="F31" si="9">F32</f>
        <v>0</v>
      </c>
    </row>
    <row r="32" spans="1:6" s="100" customFormat="1" ht="24" x14ac:dyDescent="0.2">
      <c r="A32" s="97">
        <f t="shared" si="0"/>
        <v>5</v>
      </c>
      <c r="B32" s="98">
        <v>63931</v>
      </c>
      <c r="C32" s="109" t="s">
        <v>311</v>
      </c>
      <c r="D32" s="99"/>
      <c r="E32" s="64"/>
      <c r="F32" s="99"/>
    </row>
    <row r="33" spans="1:6" s="100" customFormat="1" ht="25.5" x14ac:dyDescent="0.2">
      <c r="A33" s="58">
        <f t="shared" si="0"/>
        <v>4</v>
      </c>
      <c r="B33" s="67">
        <v>6394</v>
      </c>
      <c r="C33" s="108" t="s">
        <v>312</v>
      </c>
      <c r="D33" s="64">
        <f>D34</f>
        <v>0</v>
      </c>
      <c r="E33" s="99">
        <v>0</v>
      </c>
      <c r="F33" s="64">
        <f t="shared" ref="F33" si="10">F34</f>
        <v>0</v>
      </c>
    </row>
    <row r="34" spans="1:6" s="100" customFormat="1" ht="24" x14ac:dyDescent="0.2">
      <c r="A34" s="97">
        <f t="shared" si="0"/>
        <v>5</v>
      </c>
      <c r="B34" s="98">
        <v>63941</v>
      </c>
      <c r="C34" s="109" t="s">
        <v>312</v>
      </c>
      <c r="D34" s="99"/>
      <c r="E34" s="60"/>
      <c r="F34" s="99"/>
    </row>
    <row r="35" spans="1:6" s="63" customFormat="1" ht="12.75" x14ac:dyDescent="0.2">
      <c r="A35" s="62">
        <f t="shared" si="0"/>
        <v>2</v>
      </c>
      <c r="B35" s="66">
        <v>64</v>
      </c>
      <c r="C35" s="105" t="s">
        <v>235</v>
      </c>
      <c r="D35" s="60">
        <f>D36+D44</f>
        <v>1500</v>
      </c>
      <c r="E35" s="60">
        <v>1500</v>
      </c>
      <c r="F35" s="60">
        <f>F36+F44</f>
        <v>1500</v>
      </c>
    </row>
    <row r="36" spans="1:6" s="63" customFormat="1" ht="12.75" x14ac:dyDescent="0.2">
      <c r="A36" s="62">
        <f t="shared" si="0"/>
        <v>3</v>
      </c>
      <c r="B36" s="66">
        <v>641</v>
      </c>
      <c r="C36" s="107" t="s">
        <v>236</v>
      </c>
      <c r="D36" s="60">
        <f>D37+D40+D42</f>
        <v>1500</v>
      </c>
      <c r="E36" s="64">
        <f>E37+E38</f>
        <v>1500</v>
      </c>
      <c r="F36" s="60">
        <f t="shared" ref="F36" si="11">F37+F40+F42</f>
        <v>1500</v>
      </c>
    </row>
    <row r="37" spans="1:6" s="71" customFormat="1" ht="12.75" x14ac:dyDescent="0.2">
      <c r="A37" s="58">
        <f t="shared" si="0"/>
        <v>4</v>
      </c>
      <c r="B37" s="67">
        <v>6413</v>
      </c>
      <c r="C37" s="108" t="s">
        <v>237</v>
      </c>
      <c r="D37" s="64">
        <f>D38+D39</f>
        <v>1500</v>
      </c>
      <c r="E37" s="99">
        <v>1500</v>
      </c>
      <c r="F37" s="64">
        <v>1500</v>
      </c>
    </row>
    <row r="38" spans="1:6" s="100" customFormat="1" ht="12.75" x14ac:dyDescent="0.2">
      <c r="A38" s="97">
        <f t="shared" si="0"/>
        <v>5</v>
      </c>
      <c r="B38" s="98">
        <v>64131</v>
      </c>
      <c r="C38" s="109" t="s">
        <v>238</v>
      </c>
      <c r="D38" s="99"/>
      <c r="E38" s="99"/>
      <c r="F38" s="99"/>
    </row>
    <row r="39" spans="1:6" s="100" customFormat="1" ht="12.75" x14ac:dyDescent="0.2">
      <c r="A39" s="97">
        <f t="shared" si="0"/>
        <v>5</v>
      </c>
      <c r="B39" s="98">
        <v>64132</v>
      </c>
      <c r="C39" s="109" t="s">
        <v>239</v>
      </c>
      <c r="D39" s="99">
        <v>1500</v>
      </c>
      <c r="E39" s="64">
        <v>1500</v>
      </c>
      <c r="F39" s="99">
        <v>1500</v>
      </c>
    </row>
    <row r="40" spans="1:6" s="71" customFormat="1" ht="12.75" x14ac:dyDescent="0.2">
      <c r="A40" s="58">
        <f t="shared" si="0"/>
        <v>4</v>
      </c>
      <c r="B40" s="67">
        <v>6415</v>
      </c>
      <c r="C40" s="108" t="s">
        <v>240</v>
      </c>
      <c r="D40" s="64">
        <f>D41</f>
        <v>0</v>
      </c>
      <c r="E40" s="99"/>
      <c r="F40" s="64">
        <f t="shared" ref="F40" si="12">F41</f>
        <v>0</v>
      </c>
    </row>
    <row r="41" spans="1:6" s="100" customFormat="1" ht="12.75" x14ac:dyDescent="0.2">
      <c r="A41" s="97">
        <f t="shared" si="0"/>
        <v>5</v>
      </c>
      <c r="B41" s="98">
        <v>64151</v>
      </c>
      <c r="C41" s="109" t="s">
        <v>241</v>
      </c>
      <c r="D41" s="99"/>
      <c r="E41" s="64"/>
      <c r="F41" s="99"/>
    </row>
    <row r="42" spans="1:6" s="71" customFormat="1" ht="12.75" x14ac:dyDescent="0.2">
      <c r="A42" s="58">
        <f t="shared" si="0"/>
        <v>4</v>
      </c>
      <c r="B42" s="67">
        <v>6419</v>
      </c>
      <c r="C42" s="108" t="s">
        <v>242</v>
      </c>
      <c r="D42" s="64">
        <f>D43</f>
        <v>0</v>
      </c>
      <c r="E42" s="99">
        <v>0</v>
      </c>
      <c r="F42" s="64">
        <f t="shared" ref="F42" si="13">F43</f>
        <v>0</v>
      </c>
    </row>
    <row r="43" spans="1:6" s="100" customFormat="1" ht="12.75" x14ac:dyDescent="0.2">
      <c r="A43" s="97">
        <f t="shared" si="0"/>
        <v>5</v>
      </c>
      <c r="B43" s="98">
        <v>64199</v>
      </c>
      <c r="C43" s="109" t="s">
        <v>242</v>
      </c>
      <c r="D43" s="99"/>
      <c r="E43" s="60"/>
      <c r="F43" s="99"/>
    </row>
    <row r="44" spans="1:6" s="63" customFormat="1" ht="12.75" x14ac:dyDescent="0.2">
      <c r="A44" s="62">
        <f t="shared" si="0"/>
        <v>3</v>
      </c>
      <c r="B44" s="66">
        <v>642</v>
      </c>
      <c r="C44" s="107" t="s">
        <v>243</v>
      </c>
      <c r="D44" s="60">
        <f>D45+D47+D50</f>
        <v>0</v>
      </c>
      <c r="E44" s="183">
        <f>SUM(E45:E45)</f>
        <v>0</v>
      </c>
      <c r="F44" s="60">
        <f t="shared" ref="F44" si="14">F45+F47+F50</f>
        <v>0</v>
      </c>
    </row>
    <row r="45" spans="1:6" s="72" customFormat="1" ht="12.75" x14ac:dyDescent="0.2">
      <c r="A45" s="58">
        <f t="shared" si="0"/>
        <v>4</v>
      </c>
      <c r="B45" s="67">
        <v>6421</v>
      </c>
      <c r="C45" s="108" t="s">
        <v>244</v>
      </c>
      <c r="D45" s="183">
        <f>SUM(D46:D46)</f>
        <v>0</v>
      </c>
      <c r="E45" s="101"/>
      <c r="F45" s="183">
        <f>SUM(F46:F46)</f>
        <v>0</v>
      </c>
    </row>
    <row r="46" spans="1:6" s="102" customFormat="1" ht="12.75" x14ac:dyDescent="0.2">
      <c r="A46" s="97">
        <f t="shared" si="0"/>
        <v>5</v>
      </c>
      <c r="B46" s="98">
        <v>64219</v>
      </c>
      <c r="C46" s="109" t="s">
        <v>245</v>
      </c>
      <c r="D46" s="101"/>
      <c r="E46" s="64"/>
      <c r="F46" s="101"/>
    </row>
    <row r="47" spans="1:6" s="71" customFormat="1" ht="12.75" x14ac:dyDescent="0.2">
      <c r="A47" s="58">
        <f t="shared" si="0"/>
        <v>4</v>
      </c>
      <c r="B47" s="67">
        <v>6422</v>
      </c>
      <c r="C47" s="108" t="s">
        <v>246</v>
      </c>
      <c r="D47" s="64">
        <f>SUM(D48:D49)</f>
        <v>0</v>
      </c>
      <c r="E47" s="99">
        <v>0</v>
      </c>
      <c r="F47" s="64">
        <f>SUM(F48:F49)</f>
        <v>0</v>
      </c>
    </row>
    <row r="48" spans="1:6" s="100" customFormat="1" ht="12.75" x14ac:dyDescent="0.2">
      <c r="A48" s="97">
        <f t="shared" si="0"/>
        <v>5</v>
      </c>
      <c r="B48" s="98">
        <v>64225</v>
      </c>
      <c r="C48" s="109" t="s">
        <v>247</v>
      </c>
      <c r="D48" s="99"/>
      <c r="E48" s="103"/>
      <c r="F48" s="99"/>
    </row>
    <row r="49" spans="1:6" s="100" customFormat="1" ht="12.75" x14ac:dyDescent="0.2">
      <c r="A49" s="97">
        <f t="shared" si="0"/>
        <v>5</v>
      </c>
      <c r="B49" s="98">
        <v>64229</v>
      </c>
      <c r="C49" s="109" t="s">
        <v>248</v>
      </c>
      <c r="D49" s="103"/>
      <c r="E49" s="64"/>
      <c r="F49" s="103"/>
    </row>
    <row r="50" spans="1:6" s="71" customFormat="1" ht="12.75" x14ac:dyDescent="0.2">
      <c r="A50" s="58">
        <f t="shared" si="0"/>
        <v>4</v>
      </c>
      <c r="B50" s="67">
        <v>6429</v>
      </c>
      <c r="C50" s="108" t="s">
        <v>249</v>
      </c>
      <c r="D50" s="64">
        <f>D51</f>
        <v>0</v>
      </c>
      <c r="E50" s="99">
        <v>0</v>
      </c>
      <c r="F50" s="64">
        <f t="shared" ref="F50" si="15">F51</f>
        <v>0</v>
      </c>
    </row>
    <row r="51" spans="1:6" s="100" customFormat="1" ht="12.75" x14ac:dyDescent="0.2">
      <c r="A51" s="97">
        <f t="shared" si="0"/>
        <v>5</v>
      </c>
      <c r="B51" s="98">
        <v>64299</v>
      </c>
      <c r="C51" s="109" t="s">
        <v>249</v>
      </c>
      <c r="D51" s="99"/>
      <c r="E51" s="60"/>
      <c r="F51" s="99"/>
    </row>
    <row r="52" spans="1:6" s="63" customFormat="1" ht="25.5" x14ac:dyDescent="0.2">
      <c r="A52" s="62">
        <f t="shared" si="0"/>
        <v>2</v>
      </c>
      <c r="B52" s="66">
        <v>65</v>
      </c>
      <c r="C52" s="105" t="s">
        <v>250</v>
      </c>
      <c r="D52" s="60">
        <f>D53</f>
        <v>40000</v>
      </c>
      <c r="E52" s="60">
        <v>40000</v>
      </c>
      <c r="F52" s="60">
        <f t="shared" ref="F52" si="16">F53</f>
        <v>40000</v>
      </c>
    </row>
    <row r="53" spans="1:6" s="63" customFormat="1" ht="12.75" x14ac:dyDescent="0.2">
      <c r="A53" s="62">
        <f t="shared" si="0"/>
        <v>3</v>
      </c>
      <c r="B53" s="66">
        <v>652</v>
      </c>
      <c r="C53" s="107" t="s">
        <v>251</v>
      </c>
      <c r="D53" s="60">
        <f>D54</f>
        <v>40000</v>
      </c>
      <c r="E53" s="60">
        <v>40000</v>
      </c>
      <c r="F53" s="60">
        <f t="shared" ref="F53" si="17">F54</f>
        <v>40000</v>
      </c>
    </row>
    <row r="54" spans="1:6" s="71" customFormat="1" ht="12.75" x14ac:dyDescent="0.2">
      <c r="A54" s="58">
        <f t="shared" si="0"/>
        <v>4</v>
      </c>
      <c r="B54" s="67">
        <v>6526</v>
      </c>
      <c r="C54" s="108" t="s">
        <v>252</v>
      </c>
      <c r="D54" s="64">
        <f>D55+D56+D57</f>
        <v>40000</v>
      </c>
      <c r="E54" s="99">
        <v>40000</v>
      </c>
      <c r="F54" s="64">
        <f t="shared" ref="F54" si="18">F55+F56+F57</f>
        <v>40000</v>
      </c>
    </row>
    <row r="55" spans="1:6" s="100" customFormat="1" ht="12.75" x14ac:dyDescent="0.2">
      <c r="A55" s="97">
        <f t="shared" si="0"/>
        <v>5</v>
      </c>
      <c r="B55" s="98">
        <v>65267</v>
      </c>
      <c r="C55" s="109" t="s">
        <v>253</v>
      </c>
      <c r="D55" s="99"/>
      <c r="E55" s="99"/>
      <c r="F55" s="99"/>
    </row>
    <row r="56" spans="1:6" s="100" customFormat="1" ht="12.75" x14ac:dyDescent="0.2">
      <c r="A56" s="97">
        <f t="shared" si="0"/>
        <v>5</v>
      </c>
      <c r="B56" s="98">
        <v>65268</v>
      </c>
      <c r="C56" s="109" t="s">
        <v>254</v>
      </c>
      <c r="D56" s="99">
        <v>40000</v>
      </c>
      <c r="E56" s="99">
        <v>40000</v>
      </c>
      <c r="F56" s="99">
        <v>40000</v>
      </c>
    </row>
    <row r="57" spans="1:6" s="100" customFormat="1" ht="12.75" x14ac:dyDescent="0.2">
      <c r="A57" s="97">
        <f t="shared" si="0"/>
        <v>5</v>
      </c>
      <c r="B57" s="98">
        <v>65269</v>
      </c>
      <c r="C57" s="109" t="s">
        <v>255</v>
      </c>
      <c r="D57" s="99"/>
      <c r="E57" s="60"/>
      <c r="F57" s="99"/>
    </row>
    <row r="58" spans="1:6" s="63" customFormat="1" ht="25.5" x14ac:dyDescent="0.2">
      <c r="A58" s="62">
        <f t="shared" si="0"/>
        <v>2</v>
      </c>
      <c r="B58" s="66">
        <v>66</v>
      </c>
      <c r="C58" s="105" t="s">
        <v>256</v>
      </c>
      <c r="D58" s="60">
        <f>D59+D62</f>
        <v>195000</v>
      </c>
      <c r="E58" s="60">
        <v>195000</v>
      </c>
      <c r="F58" s="60">
        <f t="shared" ref="F58" si="19">F59+F62</f>
        <v>195000</v>
      </c>
    </row>
    <row r="59" spans="1:6" s="63" customFormat="1" ht="12.75" x14ac:dyDescent="0.2">
      <c r="A59" s="62">
        <f t="shared" si="0"/>
        <v>3</v>
      </c>
      <c r="B59" s="66">
        <v>661</v>
      </c>
      <c r="C59" s="107" t="s">
        <v>257</v>
      </c>
      <c r="D59" s="60">
        <f>D60</f>
        <v>160000</v>
      </c>
      <c r="E59" s="60">
        <f>E60</f>
        <v>160000</v>
      </c>
      <c r="F59" s="60">
        <f t="shared" ref="F59:F60" si="20">F60</f>
        <v>160000</v>
      </c>
    </row>
    <row r="60" spans="1:6" s="71" customFormat="1" ht="12.75" x14ac:dyDescent="0.2">
      <c r="A60" s="58">
        <f t="shared" si="0"/>
        <v>4</v>
      </c>
      <c r="B60" s="67">
        <v>6615</v>
      </c>
      <c r="C60" s="108" t="s">
        <v>258</v>
      </c>
      <c r="D60" s="64">
        <f>D61</f>
        <v>160000</v>
      </c>
      <c r="E60" s="99">
        <v>160000</v>
      </c>
      <c r="F60" s="64">
        <f t="shared" si="20"/>
        <v>160000</v>
      </c>
    </row>
    <row r="61" spans="1:6" s="100" customFormat="1" ht="12.75" x14ac:dyDescent="0.2">
      <c r="A61" s="97">
        <f t="shared" si="0"/>
        <v>5</v>
      </c>
      <c r="B61" s="98">
        <v>66151</v>
      </c>
      <c r="C61" s="109" t="s">
        <v>258</v>
      </c>
      <c r="D61" s="99">
        <v>160000</v>
      </c>
      <c r="E61" s="64">
        <v>160000</v>
      </c>
      <c r="F61" s="99">
        <v>160000</v>
      </c>
    </row>
    <row r="62" spans="1:6" s="63" customFormat="1" ht="12.75" x14ac:dyDescent="0.2">
      <c r="A62" s="62">
        <f t="shared" si="0"/>
        <v>3</v>
      </c>
      <c r="B62" s="66">
        <v>663</v>
      </c>
      <c r="C62" s="107" t="s">
        <v>259</v>
      </c>
      <c r="D62" s="60">
        <f>D63+D65</f>
        <v>35000</v>
      </c>
      <c r="E62" s="60">
        <v>35000</v>
      </c>
      <c r="F62" s="60">
        <f t="shared" ref="F62" si="21">F63+F65</f>
        <v>35000</v>
      </c>
    </row>
    <row r="63" spans="1:6" s="71" customFormat="1" ht="12.75" x14ac:dyDescent="0.2">
      <c r="A63" s="58">
        <f t="shared" si="0"/>
        <v>4</v>
      </c>
      <c r="B63" s="67">
        <v>6631</v>
      </c>
      <c r="C63" s="108" t="s">
        <v>260</v>
      </c>
      <c r="D63" s="64">
        <f>D64</f>
        <v>35000</v>
      </c>
      <c r="E63" s="99">
        <v>35000</v>
      </c>
      <c r="F63" s="64">
        <f t="shared" ref="F63" si="22">F64</f>
        <v>35000</v>
      </c>
    </row>
    <row r="64" spans="1:6" s="100" customFormat="1" ht="12.75" x14ac:dyDescent="0.2">
      <c r="A64" s="97">
        <f t="shared" si="0"/>
        <v>5</v>
      </c>
      <c r="B64" s="98">
        <v>66314</v>
      </c>
      <c r="C64" s="109" t="s">
        <v>261</v>
      </c>
      <c r="D64" s="99">
        <v>35000</v>
      </c>
      <c r="E64" s="64">
        <v>35000</v>
      </c>
      <c r="F64" s="99">
        <v>35000</v>
      </c>
    </row>
    <row r="65" spans="1:6" s="71" customFormat="1" ht="12.75" x14ac:dyDescent="0.2">
      <c r="A65" s="58">
        <f t="shared" si="0"/>
        <v>4</v>
      </c>
      <c r="B65" s="67">
        <v>6632</v>
      </c>
      <c r="C65" s="108" t="s">
        <v>262</v>
      </c>
      <c r="D65" s="64">
        <f>D66</f>
        <v>0</v>
      </c>
      <c r="E65" s="99">
        <v>0</v>
      </c>
      <c r="F65" s="64">
        <f t="shared" ref="F65" si="23">F66</f>
        <v>0</v>
      </c>
    </row>
    <row r="66" spans="1:6" s="100" customFormat="1" ht="12.75" x14ac:dyDescent="0.2">
      <c r="A66" s="97">
        <f t="shared" si="0"/>
        <v>5</v>
      </c>
      <c r="B66" s="98">
        <v>66322</v>
      </c>
      <c r="C66" s="109" t="s">
        <v>263</v>
      </c>
      <c r="D66" s="99"/>
      <c r="E66" s="60"/>
      <c r="F66" s="99"/>
    </row>
    <row r="67" spans="1:6" s="63" customFormat="1" ht="25.5" x14ac:dyDescent="0.2">
      <c r="A67" s="62">
        <f t="shared" si="0"/>
        <v>2</v>
      </c>
      <c r="B67" s="66">
        <v>67</v>
      </c>
      <c r="C67" s="105" t="s">
        <v>264</v>
      </c>
      <c r="D67" s="60">
        <f>D68+D75</f>
        <v>814302.2</v>
      </c>
      <c r="E67" s="60">
        <v>814302.2</v>
      </c>
      <c r="F67" s="60">
        <f t="shared" ref="F67" si="24">F68+F75</f>
        <v>814302.2</v>
      </c>
    </row>
    <row r="68" spans="1:6" s="63" customFormat="1" ht="24" x14ac:dyDescent="0.2">
      <c r="A68" s="62">
        <f t="shared" si="0"/>
        <v>3</v>
      </c>
      <c r="B68" s="66">
        <v>671</v>
      </c>
      <c r="C68" s="107" t="s">
        <v>265</v>
      </c>
      <c r="D68" s="60">
        <f>D69+D71+D73</f>
        <v>814302.2</v>
      </c>
      <c r="E68" s="60">
        <f>SUM(E69)</f>
        <v>814302.2</v>
      </c>
      <c r="F68" s="60">
        <f t="shared" ref="F68" si="25">F69+F71+F73</f>
        <v>814302.2</v>
      </c>
    </row>
    <row r="69" spans="1:6" s="71" customFormat="1" ht="12.75" x14ac:dyDescent="0.2">
      <c r="A69" s="58">
        <f t="shared" si="0"/>
        <v>4</v>
      </c>
      <c r="B69" s="67">
        <v>6711</v>
      </c>
      <c r="C69" s="108" t="s">
        <v>266</v>
      </c>
      <c r="D69" s="64">
        <f>SUM(D70)</f>
        <v>814302.2</v>
      </c>
      <c r="E69" s="99">
        <v>814302.2</v>
      </c>
      <c r="F69" s="64">
        <f t="shared" ref="F69" si="26">SUM(F70)</f>
        <v>814302.2</v>
      </c>
    </row>
    <row r="70" spans="1:6" s="100" customFormat="1" ht="12.75" x14ac:dyDescent="0.2">
      <c r="A70" s="97">
        <f t="shared" si="0"/>
        <v>5</v>
      </c>
      <c r="B70" s="98">
        <v>67111</v>
      </c>
      <c r="C70" s="109" t="s">
        <v>266</v>
      </c>
      <c r="D70" s="99">
        <v>814302.2</v>
      </c>
      <c r="E70" s="64">
        <v>814302.2</v>
      </c>
      <c r="F70" s="99">
        <v>814302.2</v>
      </c>
    </row>
    <row r="71" spans="1:6" s="71" customFormat="1" ht="25.5" x14ac:dyDescent="0.2">
      <c r="A71" s="58">
        <f t="shared" si="0"/>
        <v>4</v>
      </c>
      <c r="B71" s="67">
        <v>6712</v>
      </c>
      <c r="C71" s="108" t="s">
        <v>267</v>
      </c>
      <c r="D71" s="64">
        <f>SUM(D72)</f>
        <v>0</v>
      </c>
      <c r="E71" s="99">
        <v>0</v>
      </c>
      <c r="F71" s="64">
        <f t="shared" ref="F71" si="27">SUM(F72)</f>
        <v>0</v>
      </c>
    </row>
    <row r="72" spans="1:6" s="100" customFormat="1" ht="24" x14ac:dyDescent="0.2">
      <c r="A72" s="97">
        <f t="shared" si="0"/>
        <v>5</v>
      </c>
      <c r="B72" s="98">
        <v>67121</v>
      </c>
      <c r="C72" s="109" t="s">
        <v>267</v>
      </c>
      <c r="D72" s="99"/>
      <c r="E72" s="64"/>
      <c r="F72" s="99"/>
    </row>
    <row r="73" spans="1:6" s="71" customFormat="1" ht="25.5" x14ac:dyDescent="0.2">
      <c r="A73" s="58">
        <f t="shared" ref="A73:A102" si="28">LEN(B73)</f>
        <v>4</v>
      </c>
      <c r="B73" s="67">
        <v>6714</v>
      </c>
      <c r="C73" s="108" t="s">
        <v>268</v>
      </c>
      <c r="D73" s="64">
        <f>SUM(D74)</f>
        <v>0</v>
      </c>
      <c r="E73" s="99">
        <v>0</v>
      </c>
      <c r="F73" s="64">
        <f t="shared" ref="F73" si="29">SUM(F74)</f>
        <v>0</v>
      </c>
    </row>
    <row r="74" spans="1:6" s="100" customFormat="1" ht="24" x14ac:dyDescent="0.2">
      <c r="A74" s="97">
        <f t="shared" si="28"/>
        <v>5</v>
      </c>
      <c r="B74" s="98">
        <v>67141</v>
      </c>
      <c r="C74" s="109" t="s">
        <v>268</v>
      </c>
      <c r="D74" s="99"/>
      <c r="E74" s="60"/>
      <c r="F74" s="99"/>
    </row>
    <row r="75" spans="1:6" s="63" customFormat="1" ht="12.75" x14ac:dyDescent="0.2">
      <c r="A75" s="62">
        <f t="shared" si="28"/>
        <v>3</v>
      </c>
      <c r="B75" s="66">
        <v>673</v>
      </c>
      <c r="C75" s="107" t="s">
        <v>269</v>
      </c>
      <c r="D75" s="60">
        <f>SUM(D76)</f>
        <v>0</v>
      </c>
      <c r="E75" s="64">
        <f>SUM(E76)</f>
        <v>0</v>
      </c>
      <c r="F75" s="60">
        <f t="shared" ref="F75:F76" si="30">SUM(F76)</f>
        <v>0</v>
      </c>
    </row>
    <row r="76" spans="1:6" s="71" customFormat="1" ht="12.75" x14ac:dyDescent="0.2">
      <c r="A76" s="58">
        <f t="shared" si="28"/>
        <v>4</v>
      </c>
      <c r="B76" s="67">
        <v>6731</v>
      </c>
      <c r="C76" s="108" t="s">
        <v>269</v>
      </c>
      <c r="D76" s="64">
        <f>SUM(D77)</f>
        <v>0</v>
      </c>
      <c r="E76" s="99"/>
      <c r="F76" s="64">
        <f t="shared" si="30"/>
        <v>0</v>
      </c>
    </row>
    <row r="77" spans="1:6" s="100" customFormat="1" ht="12.75" x14ac:dyDescent="0.2">
      <c r="A77" s="97">
        <f t="shared" si="28"/>
        <v>5</v>
      </c>
      <c r="B77" s="98">
        <v>67311</v>
      </c>
      <c r="C77" s="109" t="s">
        <v>269</v>
      </c>
      <c r="D77" s="99"/>
      <c r="E77" s="60"/>
      <c r="F77" s="99"/>
    </row>
    <row r="78" spans="1:6" s="63" customFormat="1" ht="12.75" x14ac:dyDescent="0.2">
      <c r="A78" s="62">
        <f t="shared" si="28"/>
        <v>2</v>
      </c>
      <c r="B78" s="66">
        <v>68</v>
      </c>
      <c r="C78" s="105" t="s">
        <v>270</v>
      </c>
      <c r="D78" s="60">
        <f>D79</f>
        <v>0</v>
      </c>
      <c r="E78" s="60">
        <f>E79</f>
        <v>0</v>
      </c>
      <c r="F78" s="60">
        <f t="shared" ref="F78" si="31">F79</f>
        <v>0</v>
      </c>
    </row>
    <row r="79" spans="1:6" s="63" customFormat="1" ht="12.75" x14ac:dyDescent="0.2">
      <c r="A79" s="62">
        <f t="shared" si="28"/>
        <v>3</v>
      </c>
      <c r="B79" s="66">
        <v>683</v>
      </c>
      <c r="C79" s="107" t="s">
        <v>271</v>
      </c>
      <c r="D79" s="60">
        <f>D80</f>
        <v>0</v>
      </c>
      <c r="E79" s="64">
        <f>SUM(E80)</f>
        <v>0</v>
      </c>
      <c r="F79" s="60">
        <f t="shared" ref="F79" si="32">F80</f>
        <v>0</v>
      </c>
    </row>
    <row r="80" spans="1:6" s="71" customFormat="1" ht="12.75" x14ac:dyDescent="0.2">
      <c r="A80" s="58">
        <f t="shared" si="28"/>
        <v>4</v>
      </c>
      <c r="B80" s="67">
        <v>6831</v>
      </c>
      <c r="C80" s="108" t="s">
        <v>271</v>
      </c>
      <c r="D80" s="64">
        <f>SUM(D81)</f>
        <v>0</v>
      </c>
      <c r="E80" s="99">
        <v>0</v>
      </c>
      <c r="F80" s="64">
        <f t="shared" ref="F80" si="33">SUM(F81)</f>
        <v>0</v>
      </c>
    </row>
    <row r="81" spans="1:6" s="100" customFormat="1" ht="12.75" x14ac:dyDescent="0.2">
      <c r="A81" s="97">
        <f t="shared" si="28"/>
        <v>5</v>
      </c>
      <c r="B81" s="98">
        <v>68311</v>
      </c>
      <c r="C81" s="109" t="s">
        <v>271</v>
      </c>
      <c r="D81" s="99"/>
      <c r="E81" s="60"/>
      <c r="F81" s="99"/>
    </row>
    <row r="82" spans="1:6" s="61" customFormat="1" ht="12.75" x14ac:dyDescent="0.2">
      <c r="A82" s="59">
        <f t="shared" si="28"/>
        <v>1</v>
      </c>
      <c r="B82" s="66">
        <v>7</v>
      </c>
      <c r="C82" s="105" t="s">
        <v>272</v>
      </c>
      <c r="D82" s="60">
        <f>D83+D87</f>
        <v>1200</v>
      </c>
      <c r="E82" s="60">
        <v>1200</v>
      </c>
      <c r="F82" s="60">
        <f t="shared" ref="F82" si="34">F83+F87</f>
        <v>1200</v>
      </c>
    </row>
    <row r="83" spans="1:6" s="63" customFormat="1" ht="12.75" x14ac:dyDescent="0.2">
      <c r="A83" s="62">
        <f t="shared" si="28"/>
        <v>2</v>
      </c>
      <c r="B83" s="66">
        <v>71</v>
      </c>
      <c r="C83" s="105" t="s">
        <v>273</v>
      </c>
      <c r="D83" s="60">
        <f>D84</f>
        <v>0</v>
      </c>
      <c r="E83" s="60">
        <f>E84</f>
        <v>0</v>
      </c>
      <c r="F83" s="60">
        <f t="shared" ref="F83:F85" si="35">F84</f>
        <v>0</v>
      </c>
    </row>
    <row r="84" spans="1:6" s="63" customFormat="1" ht="12.75" x14ac:dyDescent="0.2">
      <c r="A84" s="62">
        <f t="shared" si="28"/>
        <v>3</v>
      </c>
      <c r="B84" s="66">
        <v>711</v>
      </c>
      <c r="C84" s="107" t="s">
        <v>274</v>
      </c>
      <c r="D84" s="60">
        <f>D85</f>
        <v>0</v>
      </c>
      <c r="E84" s="64">
        <f>E85</f>
        <v>0</v>
      </c>
      <c r="F84" s="60">
        <f t="shared" si="35"/>
        <v>0</v>
      </c>
    </row>
    <row r="85" spans="1:6" s="71" customFormat="1" ht="12.75" x14ac:dyDescent="0.2">
      <c r="A85" s="58">
        <f t="shared" si="28"/>
        <v>4</v>
      </c>
      <c r="B85" s="67">
        <v>7111</v>
      </c>
      <c r="C85" s="108" t="s">
        <v>153</v>
      </c>
      <c r="D85" s="64">
        <f>D86</f>
        <v>0</v>
      </c>
      <c r="E85" s="103">
        <v>0</v>
      </c>
      <c r="F85" s="64">
        <f t="shared" si="35"/>
        <v>0</v>
      </c>
    </row>
    <row r="86" spans="1:6" s="100" customFormat="1" ht="12.75" x14ac:dyDescent="0.2">
      <c r="A86" s="97">
        <f t="shared" si="28"/>
        <v>5</v>
      </c>
      <c r="B86" s="98">
        <v>71111</v>
      </c>
      <c r="C86" s="109" t="s">
        <v>275</v>
      </c>
      <c r="D86" s="103"/>
      <c r="E86" s="60"/>
      <c r="F86" s="103"/>
    </row>
    <row r="87" spans="1:6" s="63" customFormat="1" ht="12.75" x14ac:dyDescent="0.2">
      <c r="A87" s="62">
        <f t="shared" si="28"/>
        <v>2</v>
      </c>
      <c r="B87" s="66">
        <v>72</v>
      </c>
      <c r="C87" s="105" t="s">
        <v>276</v>
      </c>
      <c r="D87" s="60">
        <f>D88+D93</f>
        <v>1200</v>
      </c>
      <c r="E87" s="60">
        <v>1200</v>
      </c>
      <c r="F87" s="60">
        <f t="shared" ref="F87" si="36">F88+F93</f>
        <v>1200</v>
      </c>
    </row>
    <row r="88" spans="1:6" s="63" customFormat="1" ht="12.75" x14ac:dyDescent="0.2">
      <c r="A88" s="62">
        <f t="shared" si="28"/>
        <v>3</v>
      </c>
      <c r="B88" s="66">
        <v>721</v>
      </c>
      <c r="C88" s="107" t="s">
        <v>277</v>
      </c>
      <c r="D88" s="60">
        <f>D89+D91</f>
        <v>1200</v>
      </c>
      <c r="E88" s="60">
        <f>E89</f>
        <v>1200</v>
      </c>
      <c r="F88" s="60">
        <f t="shared" ref="F88" si="37">F89+F91</f>
        <v>1200</v>
      </c>
    </row>
    <row r="89" spans="1:6" s="71" customFormat="1" ht="12.75" x14ac:dyDescent="0.2">
      <c r="A89" s="58">
        <f t="shared" si="28"/>
        <v>4</v>
      </c>
      <c r="B89" s="67">
        <v>7211</v>
      </c>
      <c r="C89" s="108" t="s">
        <v>278</v>
      </c>
      <c r="D89" s="64">
        <f>D90</f>
        <v>1200</v>
      </c>
      <c r="E89" s="99">
        <v>1200</v>
      </c>
      <c r="F89" s="64">
        <f t="shared" ref="F89" si="38">F90</f>
        <v>1200</v>
      </c>
    </row>
    <row r="90" spans="1:6" s="100" customFormat="1" ht="12.75" x14ac:dyDescent="0.2">
      <c r="A90" s="97">
        <f t="shared" si="28"/>
        <v>5</v>
      </c>
      <c r="B90" s="98">
        <v>72119</v>
      </c>
      <c r="C90" s="109" t="s">
        <v>279</v>
      </c>
      <c r="D90" s="99">
        <v>1200</v>
      </c>
      <c r="E90" s="64">
        <v>1200</v>
      </c>
      <c r="F90" s="99">
        <v>1200</v>
      </c>
    </row>
    <row r="91" spans="1:6" s="71" customFormat="1" ht="12.75" x14ac:dyDescent="0.2">
      <c r="A91" s="58">
        <f t="shared" si="28"/>
        <v>4</v>
      </c>
      <c r="B91" s="67">
        <v>7212</v>
      </c>
      <c r="C91" s="108" t="s">
        <v>165</v>
      </c>
      <c r="D91" s="64">
        <f>D92</f>
        <v>0</v>
      </c>
      <c r="E91" s="99">
        <v>0</v>
      </c>
      <c r="F91" s="64">
        <f t="shared" ref="F91" si="39">F92</f>
        <v>0</v>
      </c>
    </row>
    <row r="92" spans="1:6" s="100" customFormat="1" ht="12.75" x14ac:dyDescent="0.2">
      <c r="A92" s="97">
        <f t="shared" si="28"/>
        <v>5</v>
      </c>
      <c r="B92" s="98">
        <v>72121</v>
      </c>
      <c r="C92" s="109" t="s">
        <v>280</v>
      </c>
      <c r="D92" s="99"/>
      <c r="E92" s="60"/>
      <c r="F92" s="99"/>
    </row>
    <row r="93" spans="1:6" s="63" customFormat="1" ht="12.75" x14ac:dyDescent="0.2">
      <c r="A93" s="62">
        <f t="shared" si="28"/>
        <v>3</v>
      </c>
      <c r="B93" s="66">
        <v>723</v>
      </c>
      <c r="C93" s="107" t="s">
        <v>281</v>
      </c>
      <c r="D93" s="60">
        <f>D94</f>
        <v>0</v>
      </c>
      <c r="E93" s="64">
        <f>E94</f>
        <v>0</v>
      </c>
      <c r="F93" s="60">
        <f t="shared" ref="F93:F94" si="40">F94</f>
        <v>0</v>
      </c>
    </row>
    <row r="94" spans="1:6" s="71" customFormat="1" ht="12.75" x14ac:dyDescent="0.2">
      <c r="A94" s="58">
        <f t="shared" si="28"/>
        <v>4</v>
      </c>
      <c r="B94" s="67">
        <v>7231</v>
      </c>
      <c r="C94" s="108" t="s">
        <v>183</v>
      </c>
      <c r="D94" s="64">
        <f>D95</f>
        <v>0</v>
      </c>
      <c r="E94" s="99">
        <v>0</v>
      </c>
      <c r="F94" s="64">
        <f t="shared" si="40"/>
        <v>0</v>
      </c>
    </row>
    <row r="95" spans="1:6" s="100" customFormat="1" ht="12.75" x14ac:dyDescent="0.2">
      <c r="A95" s="97">
        <f t="shared" si="28"/>
        <v>5</v>
      </c>
      <c r="B95" s="98">
        <v>72311</v>
      </c>
      <c r="C95" s="109" t="s">
        <v>282</v>
      </c>
      <c r="D95" s="99"/>
      <c r="E95" s="60"/>
      <c r="F95" s="99"/>
    </row>
    <row r="96" spans="1:6" s="61" customFormat="1" ht="12.75" x14ac:dyDescent="0.2">
      <c r="A96" s="59">
        <f t="shared" si="28"/>
        <v>1</v>
      </c>
      <c r="B96" s="66">
        <v>8</v>
      </c>
      <c r="C96" s="105" t="s">
        <v>283</v>
      </c>
      <c r="D96" s="60">
        <f>D97</f>
        <v>0</v>
      </c>
      <c r="E96" s="60">
        <f>E97+E99</f>
        <v>0</v>
      </c>
      <c r="F96" s="60">
        <f t="shared" ref="F96" si="41">F97</f>
        <v>0</v>
      </c>
    </row>
    <row r="97" spans="1:6" s="63" customFormat="1" ht="12.75" x14ac:dyDescent="0.2">
      <c r="A97" s="62">
        <f t="shared" si="28"/>
        <v>2</v>
      </c>
      <c r="B97" s="66">
        <v>84</v>
      </c>
      <c r="C97" s="105" t="s">
        <v>284</v>
      </c>
      <c r="D97" s="60">
        <f>D98+D100</f>
        <v>0</v>
      </c>
      <c r="E97" s="60">
        <f>E98</f>
        <v>0</v>
      </c>
      <c r="F97" s="60">
        <f t="shared" ref="F97" si="42">F98+F100</f>
        <v>0</v>
      </c>
    </row>
    <row r="98" spans="1:6" s="63" customFormat="1" ht="24" x14ac:dyDescent="0.2">
      <c r="A98" s="62">
        <f t="shared" si="28"/>
        <v>3</v>
      </c>
      <c r="B98" s="66">
        <v>844</v>
      </c>
      <c r="C98" s="107" t="s">
        <v>285</v>
      </c>
      <c r="D98" s="60">
        <f>D99</f>
        <v>0</v>
      </c>
      <c r="E98" s="64">
        <v>0</v>
      </c>
      <c r="F98" s="60">
        <f t="shared" ref="F98" si="43">F99</f>
        <v>0</v>
      </c>
    </row>
    <row r="99" spans="1:6" s="71" customFormat="1" ht="12.75" x14ac:dyDescent="0.2">
      <c r="A99" s="58">
        <f t="shared" si="28"/>
        <v>4</v>
      </c>
      <c r="B99" s="67">
        <v>8443</v>
      </c>
      <c r="C99" s="108" t="s">
        <v>286</v>
      </c>
      <c r="D99" s="64"/>
      <c r="E99" s="60"/>
      <c r="F99" s="64"/>
    </row>
    <row r="100" spans="1:6" s="63" customFormat="1" ht="12.75" x14ac:dyDescent="0.2">
      <c r="A100" s="62">
        <f t="shared" si="28"/>
        <v>3</v>
      </c>
      <c r="B100" s="66">
        <v>847</v>
      </c>
      <c r="C100" s="107" t="s">
        <v>287</v>
      </c>
      <c r="D100" s="60">
        <f>D101</f>
        <v>0</v>
      </c>
      <c r="E100" s="64">
        <f>E101</f>
        <v>0</v>
      </c>
      <c r="F100" s="60">
        <f t="shared" ref="F100:F101" si="44">F101</f>
        <v>0</v>
      </c>
    </row>
    <row r="101" spans="1:6" s="71" customFormat="1" ht="12.75" x14ac:dyDescent="0.2">
      <c r="A101" s="58">
        <f t="shared" si="28"/>
        <v>4</v>
      </c>
      <c r="B101" s="67">
        <v>8471</v>
      </c>
      <c r="C101" s="108" t="s">
        <v>288</v>
      </c>
      <c r="D101" s="64">
        <f>D102</f>
        <v>0</v>
      </c>
      <c r="E101" s="99">
        <v>0</v>
      </c>
      <c r="F101" s="64">
        <f t="shared" si="44"/>
        <v>0</v>
      </c>
    </row>
    <row r="102" spans="1:6" s="100" customFormat="1" ht="12.75" x14ac:dyDescent="0.2">
      <c r="A102" s="97">
        <f t="shared" si="28"/>
        <v>5</v>
      </c>
      <c r="B102" s="98">
        <v>84712</v>
      </c>
      <c r="C102" s="109" t="s">
        <v>289</v>
      </c>
      <c r="D102" s="99"/>
      <c r="E102" s="99"/>
      <c r="F102" s="99"/>
    </row>
  </sheetData>
  <autoFilter ref="A2:F102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showGridLines="0" topLeftCell="B86" zoomScaleNormal="100" workbookViewId="0">
      <selection activeCell="C83" sqref="C83"/>
    </sheetView>
  </sheetViews>
  <sheetFormatPr defaultColWidth="9.140625" defaultRowHeight="12" x14ac:dyDescent="0.2"/>
  <cols>
    <col min="1" max="1" width="0" style="69" hidden="1" customWidth="1"/>
    <col min="2" max="2" width="12.7109375" style="69" customWidth="1"/>
    <col min="3" max="3" width="54.7109375" style="73" customWidth="1"/>
    <col min="4" max="6" width="14.7109375" style="76" customWidth="1"/>
    <col min="7" max="16384" width="9.140625" style="69"/>
  </cols>
  <sheetData>
    <row r="1" spans="1:6" ht="12.75" thickBot="1" x14ac:dyDescent="0.25">
      <c r="C1" s="215"/>
      <c r="D1" s="216"/>
      <c r="E1" s="216"/>
      <c r="F1" s="216"/>
    </row>
    <row r="2" spans="1:6" ht="26.25" thickBot="1" x14ac:dyDescent="0.25">
      <c r="A2" s="69" t="s">
        <v>41</v>
      </c>
      <c r="B2" s="70" t="s">
        <v>43</v>
      </c>
      <c r="C2" s="110" t="s">
        <v>19</v>
      </c>
      <c r="D2" s="70" t="s">
        <v>336</v>
      </c>
      <c r="E2" s="70" t="s">
        <v>330</v>
      </c>
      <c r="F2" s="70" t="s">
        <v>337</v>
      </c>
    </row>
    <row r="3" spans="1:6" ht="12.75" x14ac:dyDescent="0.2">
      <c r="A3" s="69">
        <f>LEN(B3)</f>
        <v>1</v>
      </c>
      <c r="B3" s="74" t="s">
        <v>52</v>
      </c>
      <c r="C3" s="111" t="s">
        <v>53</v>
      </c>
      <c r="D3" s="75">
        <f>D4+D14+D47+D55+D61+D66</f>
        <v>8085102.2000000002</v>
      </c>
      <c r="E3" s="75">
        <f>E4+E14+E47+E55+E61+E66</f>
        <v>8085102.2000000002</v>
      </c>
      <c r="F3" s="75">
        <f t="shared" ref="F3" si="0">F4+F14+F47+F55+F61+F66</f>
        <v>8085102.2000000002</v>
      </c>
    </row>
    <row r="4" spans="1:6" ht="12.75" x14ac:dyDescent="0.2">
      <c r="A4" s="69">
        <f t="shared" ref="A4:A54" si="1">LEN(B4)</f>
        <v>2</v>
      </c>
      <c r="B4" s="74" t="s">
        <v>54</v>
      </c>
      <c r="C4" s="111" t="s">
        <v>21</v>
      </c>
      <c r="D4" s="75">
        <f>+D5+D9+D11</f>
        <v>6726892.2000000002</v>
      </c>
      <c r="E4" s="75">
        <f t="shared" ref="E4:F4" si="2">+E5+E9+E11</f>
        <v>6726892.2000000002</v>
      </c>
      <c r="F4" s="75">
        <f t="shared" si="2"/>
        <v>6726892.2000000002</v>
      </c>
    </row>
    <row r="5" spans="1:6" ht="12.75" x14ac:dyDescent="0.2">
      <c r="A5" s="69">
        <f t="shared" si="1"/>
        <v>3</v>
      </c>
      <c r="B5" s="95" t="s">
        <v>55</v>
      </c>
      <c r="C5" s="112" t="s">
        <v>22</v>
      </c>
      <c r="D5" s="75">
        <f>D6+D7+D8</f>
        <v>5582937.5</v>
      </c>
      <c r="E5" s="75">
        <f t="shared" ref="E5:F5" si="3">E6+E7+E8</f>
        <v>5582937.5</v>
      </c>
      <c r="F5" s="75">
        <f t="shared" si="3"/>
        <v>5582937.5</v>
      </c>
    </row>
    <row r="6" spans="1:6" ht="22.5" x14ac:dyDescent="0.2">
      <c r="A6" s="69">
        <f t="shared" si="1"/>
        <v>4</v>
      </c>
      <c r="B6" s="96" t="s">
        <v>56</v>
      </c>
      <c r="C6" s="113" t="s">
        <v>44</v>
      </c>
      <c r="D6" s="184">
        <v>5440937.5</v>
      </c>
      <c r="E6" s="184">
        <v>5440937.5</v>
      </c>
      <c r="F6" s="184">
        <v>5440937.5</v>
      </c>
    </row>
    <row r="7" spans="1:6" ht="22.5" x14ac:dyDescent="0.2">
      <c r="A7" s="69">
        <f t="shared" si="1"/>
        <v>4</v>
      </c>
      <c r="B7" s="96" t="s">
        <v>57</v>
      </c>
      <c r="C7" s="113" t="s">
        <v>58</v>
      </c>
      <c r="D7" s="184">
        <v>142000</v>
      </c>
      <c r="E7" s="184">
        <v>142000</v>
      </c>
      <c r="F7" s="184">
        <v>142000</v>
      </c>
    </row>
    <row r="8" spans="1:6" ht="22.5" x14ac:dyDescent="0.2">
      <c r="A8" s="69">
        <f t="shared" si="1"/>
        <v>4</v>
      </c>
      <c r="B8" s="96" t="s">
        <v>59</v>
      </c>
      <c r="C8" s="113" t="s">
        <v>60</v>
      </c>
      <c r="D8" s="184"/>
      <c r="E8" s="184"/>
      <c r="F8" s="184"/>
    </row>
    <row r="9" spans="1:6" ht="12.75" x14ac:dyDescent="0.2">
      <c r="A9" s="69">
        <f t="shared" si="1"/>
        <v>3</v>
      </c>
      <c r="B9" s="95">
        <v>312</v>
      </c>
      <c r="C9" s="112" t="s">
        <v>23</v>
      </c>
      <c r="D9" s="75">
        <f>D10</f>
        <v>232250</v>
      </c>
      <c r="E9" s="75">
        <f t="shared" ref="E9:F9" si="4">E10</f>
        <v>232250</v>
      </c>
      <c r="F9" s="75">
        <f t="shared" si="4"/>
        <v>232250</v>
      </c>
    </row>
    <row r="10" spans="1:6" ht="22.5" x14ac:dyDescent="0.2">
      <c r="A10" s="69">
        <f t="shared" si="1"/>
        <v>4</v>
      </c>
      <c r="B10" s="96" t="s">
        <v>61</v>
      </c>
      <c r="C10" s="113" t="s">
        <v>23</v>
      </c>
      <c r="D10" s="184">
        <v>232250</v>
      </c>
      <c r="E10" s="184">
        <v>232250</v>
      </c>
      <c r="F10" s="184">
        <v>232250</v>
      </c>
    </row>
    <row r="11" spans="1:6" ht="12.75" x14ac:dyDescent="0.2">
      <c r="A11" s="69">
        <f t="shared" si="1"/>
        <v>3</v>
      </c>
      <c r="B11" s="95">
        <v>313</v>
      </c>
      <c r="C11" s="112" t="s">
        <v>24</v>
      </c>
      <c r="D11" s="75">
        <f>D12+D13</f>
        <v>911704.7</v>
      </c>
      <c r="E11" s="75">
        <f t="shared" ref="E11:F11" si="5">E12+E13</f>
        <v>911704.7</v>
      </c>
      <c r="F11" s="75">
        <f t="shared" si="5"/>
        <v>911704.7</v>
      </c>
    </row>
    <row r="12" spans="1:6" ht="22.5" x14ac:dyDescent="0.2">
      <c r="A12" s="69">
        <f t="shared" si="1"/>
        <v>4</v>
      </c>
      <c r="B12" s="96" t="s">
        <v>62</v>
      </c>
      <c r="C12" s="113" t="s">
        <v>45</v>
      </c>
      <c r="D12" s="184">
        <v>911704.7</v>
      </c>
      <c r="E12" s="184">
        <v>911704.7</v>
      </c>
      <c r="F12" s="184">
        <v>911704.7</v>
      </c>
    </row>
    <row r="13" spans="1:6" ht="22.5" x14ac:dyDescent="0.2">
      <c r="A13" s="69">
        <f t="shared" si="1"/>
        <v>4</v>
      </c>
      <c r="B13" s="96" t="s">
        <v>63</v>
      </c>
      <c r="C13" s="113" t="s">
        <v>46</v>
      </c>
      <c r="D13" s="184"/>
      <c r="E13" s="184"/>
      <c r="F13" s="184"/>
    </row>
    <row r="14" spans="1:6" ht="12.75" x14ac:dyDescent="0.2">
      <c r="A14" s="69">
        <f t="shared" si="1"/>
        <v>2</v>
      </c>
      <c r="B14" s="74" t="s">
        <v>64</v>
      </c>
      <c r="C14" s="111" t="s">
        <v>25</v>
      </c>
      <c r="D14" s="75">
        <f>D15+D20+D27+D37+D39</f>
        <v>1355810</v>
      </c>
      <c r="E14" s="75">
        <f t="shared" ref="E14:F14" si="6">E15+E20+E27+E37+E39</f>
        <v>1355810</v>
      </c>
      <c r="F14" s="75">
        <f t="shared" si="6"/>
        <v>1355810</v>
      </c>
    </row>
    <row r="15" spans="1:6" ht="12.75" x14ac:dyDescent="0.2">
      <c r="A15" s="69">
        <f t="shared" si="1"/>
        <v>3</v>
      </c>
      <c r="B15" s="95" t="s">
        <v>65</v>
      </c>
      <c r="C15" s="112" t="s">
        <v>26</v>
      </c>
      <c r="D15" s="75">
        <f>SUM(D16:D19)</f>
        <v>384560</v>
      </c>
      <c r="E15" s="75">
        <f t="shared" ref="E15:F15" si="7">SUM(E16:E19)</f>
        <v>384560</v>
      </c>
      <c r="F15" s="75">
        <f t="shared" si="7"/>
        <v>384560</v>
      </c>
    </row>
    <row r="16" spans="1:6" ht="22.5" x14ac:dyDescent="0.2">
      <c r="A16" s="69">
        <f t="shared" si="1"/>
        <v>4</v>
      </c>
      <c r="B16" s="96" t="s">
        <v>66</v>
      </c>
      <c r="C16" s="113" t="s">
        <v>67</v>
      </c>
      <c r="D16" s="184">
        <v>114900</v>
      </c>
      <c r="E16" s="184">
        <v>114900</v>
      </c>
      <c r="F16" s="184">
        <v>114900</v>
      </c>
    </row>
    <row r="17" spans="1:6" ht="22.5" x14ac:dyDescent="0.2">
      <c r="A17" s="69">
        <f t="shared" si="1"/>
        <v>4</v>
      </c>
      <c r="B17" s="96" t="s">
        <v>68</v>
      </c>
      <c r="C17" s="113" t="s">
        <v>69</v>
      </c>
      <c r="D17" s="184">
        <v>259360</v>
      </c>
      <c r="E17" s="184">
        <v>259360</v>
      </c>
      <c r="F17" s="184">
        <v>259360</v>
      </c>
    </row>
    <row r="18" spans="1:6" ht="22.5" x14ac:dyDescent="0.2">
      <c r="A18" s="69">
        <f t="shared" si="1"/>
        <v>4</v>
      </c>
      <c r="B18" s="96" t="s">
        <v>70</v>
      </c>
      <c r="C18" s="113" t="s">
        <v>71</v>
      </c>
      <c r="D18" s="184">
        <v>10300</v>
      </c>
      <c r="E18" s="184">
        <v>10300</v>
      </c>
      <c r="F18" s="184">
        <v>10300</v>
      </c>
    </row>
    <row r="19" spans="1:6" ht="22.5" x14ac:dyDescent="0.2">
      <c r="A19" s="69">
        <f t="shared" si="1"/>
        <v>4</v>
      </c>
      <c r="B19" s="96" t="s">
        <v>72</v>
      </c>
      <c r="C19" s="113" t="s">
        <v>73</v>
      </c>
      <c r="D19" s="184"/>
      <c r="E19" s="184"/>
      <c r="F19" s="184"/>
    </row>
    <row r="20" spans="1:6" ht="12.75" x14ac:dyDescent="0.2">
      <c r="A20" s="69">
        <f t="shared" si="1"/>
        <v>3</v>
      </c>
      <c r="B20" s="95" t="s">
        <v>74</v>
      </c>
      <c r="C20" s="112" t="s">
        <v>27</v>
      </c>
      <c r="D20" s="75">
        <f>SUM(D21:D26)</f>
        <v>553587.66</v>
      </c>
      <c r="E20" s="75">
        <f t="shared" ref="E20:F20" si="8">SUM(E21:E26)</f>
        <v>553587.66</v>
      </c>
      <c r="F20" s="75">
        <f t="shared" si="8"/>
        <v>553587.66</v>
      </c>
    </row>
    <row r="21" spans="1:6" ht="22.5" x14ac:dyDescent="0.2">
      <c r="A21" s="69">
        <f t="shared" si="1"/>
        <v>4</v>
      </c>
      <c r="B21" s="96" t="s">
        <v>75</v>
      </c>
      <c r="C21" s="113" t="s">
        <v>47</v>
      </c>
      <c r="D21" s="184">
        <v>110487.66</v>
      </c>
      <c r="E21" s="184">
        <v>110487.66</v>
      </c>
      <c r="F21" s="184">
        <v>110487.66</v>
      </c>
    </row>
    <row r="22" spans="1:6" ht="22.5" x14ac:dyDescent="0.2">
      <c r="A22" s="69">
        <f t="shared" si="1"/>
        <v>4</v>
      </c>
      <c r="B22" s="96" t="s">
        <v>76</v>
      </c>
      <c r="C22" s="113" t="s">
        <v>48</v>
      </c>
      <c r="D22" s="184">
        <v>86500</v>
      </c>
      <c r="E22" s="184">
        <v>86500</v>
      </c>
      <c r="F22" s="184">
        <v>86500</v>
      </c>
    </row>
    <row r="23" spans="1:6" ht="22.5" x14ac:dyDescent="0.2">
      <c r="A23" s="69">
        <f t="shared" si="1"/>
        <v>4</v>
      </c>
      <c r="B23" s="96" t="s">
        <v>77</v>
      </c>
      <c r="C23" s="113" t="s">
        <v>78</v>
      </c>
      <c r="D23" s="184">
        <v>252600</v>
      </c>
      <c r="E23" s="184">
        <v>252600</v>
      </c>
      <c r="F23" s="184">
        <v>252600</v>
      </c>
    </row>
    <row r="24" spans="1:6" ht="22.5" x14ac:dyDescent="0.2">
      <c r="A24" s="69">
        <f t="shared" si="1"/>
        <v>4</v>
      </c>
      <c r="B24" s="96" t="s">
        <v>79</v>
      </c>
      <c r="C24" s="113" t="s">
        <v>80</v>
      </c>
      <c r="D24" s="184">
        <v>80000</v>
      </c>
      <c r="E24" s="184">
        <v>80000</v>
      </c>
      <c r="F24" s="184">
        <v>80000</v>
      </c>
    </row>
    <row r="25" spans="1:6" ht="22.5" x14ac:dyDescent="0.2">
      <c r="A25" s="69">
        <f t="shared" si="1"/>
        <v>4</v>
      </c>
      <c r="B25" s="96" t="s">
        <v>81</v>
      </c>
      <c r="C25" s="113" t="s">
        <v>82</v>
      </c>
      <c r="D25" s="184">
        <v>17000</v>
      </c>
      <c r="E25" s="184">
        <v>17000</v>
      </c>
      <c r="F25" s="184">
        <v>17000</v>
      </c>
    </row>
    <row r="26" spans="1:6" ht="22.5" x14ac:dyDescent="0.2">
      <c r="A26" s="69">
        <f t="shared" si="1"/>
        <v>4</v>
      </c>
      <c r="B26" s="96" t="s">
        <v>83</v>
      </c>
      <c r="C26" s="113" t="s">
        <v>84</v>
      </c>
      <c r="D26" s="184">
        <v>7000</v>
      </c>
      <c r="E26" s="184">
        <v>7000</v>
      </c>
      <c r="F26" s="184">
        <v>7000</v>
      </c>
    </row>
    <row r="27" spans="1:6" ht="12.75" x14ac:dyDescent="0.2">
      <c r="A27" s="69">
        <f t="shared" si="1"/>
        <v>3</v>
      </c>
      <c r="B27" s="95" t="s">
        <v>85</v>
      </c>
      <c r="C27" s="112" t="s">
        <v>28</v>
      </c>
      <c r="D27" s="75">
        <f>SUM(D28:D36)</f>
        <v>270027.33999999997</v>
      </c>
      <c r="E27" s="75">
        <f t="shared" ref="E27:F27" si="9">SUM(E28:E36)</f>
        <v>270027.33999999997</v>
      </c>
      <c r="F27" s="75">
        <f t="shared" si="9"/>
        <v>270027.33999999997</v>
      </c>
    </row>
    <row r="28" spans="1:6" ht="22.5" x14ac:dyDescent="0.2">
      <c r="A28" s="69">
        <f t="shared" si="1"/>
        <v>4</v>
      </c>
      <c r="B28" s="96" t="s">
        <v>86</v>
      </c>
      <c r="C28" s="113" t="s">
        <v>87</v>
      </c>
      <c r="D28" s="184">
        <v>84000</v>
      </c>
      <c r="E28" s="184">
        <v>84000</v>
      </c>
      <c r="F28" s="184">
        <v>84000</v>
      </c>
    </row>
    <row r="29" spans="1:6" ht="22.5" x14ac:dyDescent="0.2">
      <c r="A29" s="69">
        <f t="shared" si="1"/>
        <v>4</v>
      </c>
      <c r="B29" s="96" t="s">
        <v>88</v>
      </c>
      <c r="C29" s="113" t="s">
        <v>51</v>
      </c>
      <c r="D29" s="184">
        <v>89200</v>
      </c>
      <c r="E29" s="184">
        <v>89200</v>
      </c>
      <c r="F29" s="184">
        <v>89200</v>
      </c>
    </row>
    <row r="30" spans="1:6" ht="22.5" x14ac:dyDescent="0.2">
      <c r="A30" s="69">
        <f t="shared" si="1"/>
        <v>4</v>
      </c>
      <c r="B30" s="96" t="s">
        <v>89</v>
      </c>
      <c r="C30" s="113" t="s">
        <v>90</v>
      </c>
      <c r="D30" s="184">
        <v>1000</v>
      </c>
      <c r="E30" s="184">
        <v>1000</v>
      </c>
      <c r="F30" s="184">
        <v>1000</v>
      </c>
    </row>
    <row r="31" spans="1:6" ht="22.5" x14ac:dyDescent="0.2">
      <c r="A31" s="69">
        <f t="shared" si="1"/>
        <v>4</v>
      </c>
      <c r="B31" s="96" t="s">
        <v>91</v>
      </c>
      <c r="C31" s="113" t="s">
        <v>92</v>
      </c>
      <c r="D31" s="184">
        <v>45227.34</v>
      </c>
      <c r="E31" s="184">
        <v>45227.34</v>
      </c>
      <c r="F31" s="184">
        <v>45227.34</v>
      </c>
    </row>
    <row r="32" spans="1:6" ht="22.5" x14ac:dyDescent="0.2">
      <c r="A32" s="69">
        <f t="shared" si="1"/>
        <v>4</v>
      </c>
      <c r="B32" s="96" t="s">
        <v>93</v>
      </c>
      <c r="C32" s="113" t="s">
        <v>94</v>
      </c>
      <c r="D32" s="184"/>
      <c r="E32" s="184"/>
      <c r="F32" s="184"/>
    </row>
    <row r="33" spans="1:6" ht="22.5" x14ac:dyDescent="0.2">
      <c r="A33" s="69">
        <f t="shared" si="1"/>
        <v>4</v>
      </c>
      <c r="B33" s="96" t="s">
        <v>95</v>
      </c>
      <c r="C33" s="113" t="s">
        <v>96</v>
      </c>
      <c r="D33" s="184">
        <v>2000</v>
      </c>
      <c r="E33" s="184">
        <v>2000</v>
      </c>
      <c r="F33" s="184">
        <v>2000</v>
      </c>
    </row>
    <row r="34" spans="1:6" ht="22.5" x14ac:dyDescent="0.2">
      <c r="A34" s="69">
        <f t="shared" si="1"/>
        <v>4</v>
      </c>
      <c r="B34" s="96" t="s">
        <v>97</v>
      </c>
      <c r="C34" s="113" t="s">
        <v>98</v>
      </c>
      <c r="D34" s="184">
        <v>6280</v>
      </c>
      <c r="E34" s="184">
        <v>6280</v>
      </c>
      <c r="F34" s="184">
        <v>6280</v>
      </c>
    </row>
    <row r="35" spans="1:6" ht="22.5" x14ac:dyDescent="0.2">
      <c r="A35" s="69">
        <f t="shared" si="1"/>
        <v>4</v>
      </c>
      <c r="B35" s="96" t="s">
        <v>99</v>
      </c>
      <c r="C35" s="113" t="s">
        <v>100</v>
      </c>
      <c r="D35" s="184">
        <v>13000</v>
      </c>
      <c r="E35" s="184">
        <v>13000</v>
      </c>
      <c r="F35" s="184">
        <v>13000</v>
      </c>
    </row>
    <row r="36" spans="1:6" ht="22.5" x14ac:dyDescent="0.2">
      <c r="A36" s="69">
        <f t="shared" si="1"/>
        <v>4</v>
      </c>
      <c r="B36" s="96" t="s">
        <v>101</v>
      </c>
      <c r="C36" s="113" t="s">
        <v>102</v>
      </c>
      <c r="D36" s="184">
        <v>29320</v>
      </c>
      <c r="E36" s="184">
        <v>29320</v>
      </c>
      <c r="F36" s="184">
        <v>29320</v>
      </c>
    </row>
    <row r="37" spans="1:6" ht="12.75" x14ac:dyDescent="0.2">
      <c r="A37" s="69">
        <f t="shared" si="1"/>
        <v>3</v>
      </c>
      <c r="B37" s="95" t="s">
        <v>103</v>
      </c>
      <c r="C37" s="112" t="s">
        <v>104</v>
      </c>
      <c r="D37" s="75">
        <f>D38</f>
        <v>73400</v>
      </c>
      <c r="E37" s="75">
        <f t="shared" ref="E37:F37" si="10">E38</f>
        <v>73400</v>
      </c>
      <c r="F37" s="75">
        <f t="shared" si="10"/>
        <v>73400</v>
      </c>
    </row>
    <row r="38" spans="1:6" ht="22.5" x14ac:dyDescent="0.2">
      <c r="A38" s="69">
        <f t="shared" si="1"/>
        <v>4</v>
      </c>
      <c r="B38" s="96" t="s">
        <v>105</v>
      </c>
      <c r="C38" s="113" t="s">
        <v>104</v>
      </c>
      <c r="D38" s="184">
        <v>73400</v>
      </c>
      <c r="E38" s="184">
        <v>73400</v>
      </c>
      <c r="F38" s="184">
        <v>73400</v>
      </c>
    </row>
    <row r="39" spans="1:6" ht="12.75" x14ac:dyDescent="0.2">
      <c r="A39" s="69">
        <f t="shared" si="1"/>
        <v>3</v>
      </c>
      <c r="B39" s="95" t="s">
        <v>106</v>
      </c>
      <c r="C39" s="112" t="s">
        <v>29</v>
      </c>
      <c r="D39" s="75">
        <f>SUM(D40:D46)</f>
        <v>74235</v>
      </c>
      <c r="E39" s="75">
        <f t="shared" ref="E39:F39" si="11">SUM(E40:E46)</f>
        <v>74235</v>
      </c>
      <c r="F39" s="75">
        <f t="shared" si="11"/>
        <v>74235</v>
      </c>
    </row>
    <row r="40" spans="1:6" ht="22.5" x14ac:dyDescent="0.2">
      <c r="A40" s="69">
        <f t="shared" si="1"/>
        <v>4</v>
      </c>
      <c r="B40" s="96" t="s">
        <v>107</v>
      </c>
      <c r="C40" s="113" t="s">
        <v>108</v>
      </c>
      <c r="D40" s="184"/>
      <c r="E40" s="184"/>
      <c r="F40" s="184"/>
    </row>
    <row r="41" spans="1:6" ht="22.5" x14ac:dyDescent="0.2">
      <c r="A41" s="69">
        <f t="shared" si="1"/>
        <v>4</v>
      </c>
      <c r="B41" s="96" t="s">
        <v>109</v>
      </c>
      <c r="C41" s="113" t="s">
        <v>110</v>
      </c>
      <c r="D41" s="184">
        <v>22725</v>
      </c>
      <c r="E41" s="184">
        <v>22725</v>
      </c>
      <c r="F41" s="184">
        <v>22725</v>
      </c>
    </row>
    <row r="42" spans="1:6" ht="22.5" x14ac:dyDescent="0.2">
      <c r="A42" s="69">
        <f t="shared" si="1"/>
        <v>4</v>
      </c>
      <c r="B42" s="96" t="s">
        <v>111</v>
      </c>
      <c r="C42" s="113" t="s">
        <v>112</v>
      </c>
      <c r="D42" s="184">
        <v>10000</v>
      </c>
      <c r="E42" s="184">
        <v>10000</v>
      </c>
      <c r="F42" s="184">
        <v>10000</v>
      </c>
    </row>
    <row r="43" spans="1:6" ht="22.5" x14ac:dyDescent="0.2">
      <c r="A43" s="69">
        <f t="shared" si="1"/>
        <v>4</v>
      </c>
      <c r="B43" s="96" t="s">
        <v>113</v>
      </c>
      <c r="C43" s="113" t="s">
        <v>114</v>
      </c>
      <c r="D43" s="184">
        <v>8550</v>
      </c>
      <c r="E43" s="184">
        <v>8550</v>
      </c>
      <c r="F43" s="184">
        <v>8550</v>
      </c>
    </row>
    <row r="44" spans="1:6" ht="22.5" x14ac:dyDescent="0.2">
      <c r="A44" s="69">
        <f t="shared" si="1"/>
        <v>4</v>
      </c>
      <c r="B44" s="96" t="s">
        <v>115</v>
      </c>
      <c r="C44" s="113" t="s">
        <v>116</v>
      </c>
      <c r="D44" s="184"/>
      <c r="E44" s="184"/>
      <c r="F44" s="184"/>
    </row>
    <row r="45" spans="1:6" ht="22.5" x14ac:dyDescent="0.2">
      <c r="A45" s="69">
        <f t="shared" si="1"/>
        <v>4</v>
      </c>
      <c r="B45" s="96" t="s">
        <v>117</v>
      </c>
      <c r="C45" s="113" t="s">
        <v>118</v>
      </c>
      <c r="D45" s="184"/>
      <c r="E45" s="184"/>
      <c r="F45" s="184"/>
    </row>
    <row r="46" spans="1:6" ht="22.5" x14ac:dyDescent="0.2">
      <c r="A46" s="69">
        <f t="shared" si="1"/>
        <v>4</v>
      </c>
      <c r="B46" s="96" t="s">
        <v>119</v>
      </c>
      <c r="C46" s="113" t="s">
        <v>29</v>
      </c>
      <c r="D46" s="184">
        <v>32960</v>
      </c>
      <c r="E46" s="184">
        <v>32960</v>
      </c>
      <c r="F46" s="184">
        <v>32960</v>
      </c>
    </row>
    <row r="47" spans="1:6" ht="12.75" x14ac:dyDescent="0.2">
      <c r="A47" s="69">
        <f t="shared" si="1"/>
        <v>2</v>
      </c>
      <c r="B47" s="74" t="s">
        <v>120</v>
      </c>
      <c r="C47" s="111" t="s">
        <v>121</v>
      </c>
      <c r="D47" s="75">
        <f>D48+D50</f>
        <v>2400</v>
      </c>
      <c r="E47" s="75">
        <f t="shared" ref="E47:F47" si="12">E48+E50</f>
        <v>2400</v>
      </c>
      <c r="F47" s="75">
        <f t="shared" si="12"/>
        <v>2400</v>
      </c>
    </row>
    <row r="48" spans="1:6" ht="12.75" x14ac:dyDescent="0.2">
      <c r="A48" s="69">
        <f t="shared" si="1"/>
        <v>3</v>
      </c>
      <c r="B48" s="95" t="s">
        <v>122</v>
      </c>
      <c r="C48" s="112" t="s">
        <v>123</v>
      </c>
      <c r="D48" s="75">
        <f>SUM(D49)</f>
        <v>0</v>
      </c>
      <c r="E48" s="75">
        <f t="shared" ref="E48:F48" si="13">SUM(E49)</f>
        <v>0</v>
      </c>
      <c r="F48" s="75">
        <f t="shared" si="13"/>
        <v>0</v>
      </c>
    </row>
    <row r="49" spans="1:6" ht="22.5" x14ac:dyDescent="0.2">
      <c r="A49" s="69">
        <f t="shared" si="1"/>
        <v>4</v>
      </c>
      <c r="B49" s="96" t="s">
        <v>124</v>
      </c>
      <c r="C49" s="113" t="s">
        <v>125</v>
      </c>
      <c r="D49" s="184"/>
      <c r="E49" s="184"/>
      <c r="F49" s="184"/>
    </row>
    <row r="50" spans="1:6" ht="12.75" x14ac:dyDescent="0.2">
      <c r="A50" s="69">
        <f t="shared" si="1"/>
        <v>3</v>
      </c>
      <c r="B50" s="95" t="s">
        <v>126</v>
      </c>
      <c r="C50" s="112" t="s">
        <v>30</v>
      </c>
      <c r="D50" s="75">
        <f>SUM(D51:D54)</f>
        <v>2400</v>
      </c>
      <c r="E50" s="75">
        <f t="shared" ref="E50:F50" si="14">SUM(E51:E54)</f>
        <v>2400</v>
      </c>
      <c r="F50" s="75">
        <f t="shared" si="14"/>
        <v>2400</v>
      </c>
    </row>
    <row r="51" spans="1:6" ht="22.5" x14ac:dyDescent="0.2">
      <c r="A51" s="69">
        <f t="shared" si="1"/>
        <v>4</v>
      </c>
      <c r="B51" s="96" t="s">
        <v>127</v>
      </c>
      <c r="C51" s="113" t="s">
        <v>128</v>
      </c>
      <c r="D51" s="184">
        <v>1800</v>
      </c>
      <c r="E51" s="184">
        <v>1800</v>
      </c>
      <c r="F51" s="184">
        <v>1800</v>
      </c>
    </row>
    <row r="52" spans="1:6" ht="22.5" x14ac:dyDescent="0.2">
      <c r="A52" s="69">
        <f t="shared" si="1"/>
        <v>4</v>
      </c>
      <c r="B52" s="96" t="s">
        <v>129</v>
      </c>
      <c r="C52" s="113" t="s">
        <v>130</v>
      </c>
      <c r="D52" s="184">
        <v>500</v>
      </c>
      <c r="E52" s="184">
        <v>500</v>
      </c>
      <c r="F52" s="184">
        <v>500</v>
      </c>
    </row>
    <row r="53" spans="1:6" ht="22.5" x14ac:dyDescent="0.2">
      <c r="A53" s="69">
        <f t="shared" si="1"/>
        <v>4</v>
      </c>
      <c r="B53" s="96" t="s">
        <v>131</v>
      </c>
      <c r="C53" s="113" t="s">
        <v>132</v>
      </c>
      <c r="D53" s="184">
        <v>100</v>
      </c>
      <c r="E53" s="184">
        <v>100</v>
      </c>
      <c r="F53" s="184">
        <v>100</v>
      </c>
    </row>
    <row r="54" spans="1:6" ht="24" customHeight="1" x14ac:dyDescent="0.2">
      <c r="A54" s="69">
        <f t="shared" si="1"/>
        <v>4</v>
      </c>
      <c r="B54" s="96" t="s">
        <v>133</v>
      </c>
      <c r="C54" s="113" t="s">
        <v>134</v>
      </c>
      <c r="D54" s="184"/>
      <c r="E54" s="184"/>
      <c r="F54" s="184"/>
    </row>
    <row r="55" spans="1:6" s="120" customFormat="1" ht="12.75" x14ac:dyDescent="0.2">
      <c r="B55" s="74">
        <v>36</v>
      </c>
      <c r="C55" s="111" t="s">
        <v>323</v>
      </c>
      <c r="D55" s="75">
        <f>D56</f>
        <v>0</v>
      </c>
      <c r="E55" s="75">
        <f t="shared" ref="E55:F55" si="15">E56</f>
        <v>0</v>
      </c>
      <c r="F55" s="75">
        <f t="shared" si="15"/>
        <v>0</v>
      </c>
    </row>
    <row r="56" spans="1:6" s="120" customFormat="1" ht="12.75" x14ac:dyDescent="0.2">
      <c r="B56" s="95" t="s">
        <v>317</v>
      </c>
      <c r="C56" s="112" t="s">
        <v>308</v>
      </c>
      <c r="D56" s="75">
        <f>D57+D58+D59+D60</f>
        <v>0</v>
      </c>
      <c r="E56" s="75">
        <f>E57+E58+E59+E60</f>
        <v>0</v>
      </c>
      <c r="F56" s="75">
        <f>F57+F58+F59+F60</f>
        <v>0</v>
      </c>
    </row>
    <row r="57" spans="1:6" s="120" customFormat="1" ht="22.5" x14ac:dyDescent="0.2">
      <c r="B57" s="96" t="s">
        <v>318</v>
      </c>
      <c r="C57" s="113" t="s">
        <v>309</v>
      </c>
      <c r="D57" s="184">
        <v>0</v>
      </c>
      <c r="E57" s="184">
        <v>0</v>
      </c>
      <c r="F57" s="184">
        <v>0</v>
      </c>
    </row>
    <row r="58" spans="1:6" s="120" customFormat="1" ht="22.5" x14ac:dyDescent="0.2">
      <c r="B58" s="96" t="s">
        <v>319</v>
      </c>
      <c r="C58" s="113" t="s">
        <v>310</v>
      </c>
      <c r="D58" s="184">
        <v>0</v>
      </c>
      <c r="E58" s="184">
        <v>0</v>
      </c>
      <c r="F58" s="184">
        <v>0</v>
      </c>
    </row>
    <row r="59" spans="1:6" s="120" customFormat="1" ht="22.5" x14ac:dyDescent="0.2">
      <c r="B59" s="96" t="s">
        <v>320</v>
      </c>
      <c r="C59" s="113" t="s">
        <v>311</v>
      </c>
      <c r="D59" s="184">
        <v>0</v>
      </c>
      <c r="E59" s="184">
        <v>0</v>
      </c>
      <c r="F59" s="184">
        <v>0</v>
      </c>
    </row>
    <row r="60" spans="1:6" s="120" customFormat="1" ht="24" customHeight="1" x14ac:dyDescent="0.2">
      <c r="B60" s="96" t="s">
        <v>321</v>
      </c>
      <c r="C60" s="113" t="s">
        <v>312</v>
      </c>
      <c r="D60" s="184">
        <v>0</v>
      </c>
      <c r="E60" s="184">
        <v>0</v>
      </c>
      <c r="F60" s="184">
        <v>0</v>
      </c>
    </row>
    <row r="61" spans="1:6" ht="25.5" x14ac:dyDescent="0.2">
      <c r="A61" s="69">
        <f t="shared" ref="A61:A88" si="16">LEN(B70)</f>
        <v>1</v>
      </c>
      <c r="B61" s="74" t="s">
        <v>135</v>
      </c>
      <c r="C61" s="111" t="s">
        <v>136</v>
      </c>
      <c r="D61" s="75">
        <f>D62</f>
        <v>0</v>
      </c>
      <c r="E61" s="75">
        <f t="shared" ref="E61:F61" si="17">E62</f>
        <v>0</v>
      </c>
      <c r="F61" s="75">
        <f t="shared" si="17"/>
        <v>0</v>
      </c>
    </row>
    <row r="62" spans="1:6" ht="12.75" x14ac:dyDescent="0.2">
      <c r="A62" s="69">
        <f t="shared" si="16"/>
        <v>2</v>
      </c>
      <c r="B62" s="95" t="s">
        <v>137</v>
      </c>
      <c r="C62" s="112" t="s">
        <v>138</v>
      </c>
      <c r="D62" s="75">
        <f>D63+D65</f>
        <v>0</v>
      </c>
      <c r="E62" s="75">
        <f t="shared" ref="E62:F62" si="18">E63+E65</f>
        <v>0</v>
      </c>
      <c r="F62" s="75">
        <f t="shared" si="18"/>
        <v>0</v>
      </c>
    </row>
    <row r="63" spans="1:6" ht="22.5" x14ac:dyDescent="0.2">
      <c r="A63" s="69">
        <f t="shared" si="16"/>
        <v>3</v>
      </c>
      <c r="B63" s="96" t="s">
        <v>139</v>
      </c>
      <c r="C63" s="113" t="s">
        <v>140</v>
      </c>
      <c r="D63" s="75">
        <f>D64</f>
        <v>0</v>
      </c>
      <c r="E63" s="75">
        <f t="shared" ref="E63:F63" si="19">E64</f>
        <v>0</v>
      </c>
      <c r="F63" s="75">
        <f t="shared" si="19"/>
        <v>0</v>
      </c>
    </row>
    <row r="64" spans="1:6" ht="22.5" x14ac:dyDescent="0.2">
      <c r="A64" s="69">
        <f t="shared" si="16"/>
        <v>4</v>
      </c>
      <c r="B64" s="96" t="s">
        <v>141</v>
      </c>
      <c r="C64" s="113" t="s">
        <v>142</v>
      </c>
      <c r="D64" s="184"/>
      <c r="E64" s="184"/>
      <c r="F64" s="184"/>
    </row>
    <row r="65" spans="1:6" ht="12.75" x14ac:dyDescent="0.2">
      <c r="A65" s="69">
        <f t="shared" si="16"/>
        <v>3</v>
      </c>
      <c r="B65" s="96">
        <v>3723</v>
      </c>
      <c r="C65" s="113" t="s">
        <v>316</v>
      </c>
      <c r="D65" s="75"/>
      <c r="E65" s="75"/>
      <c r="F65" s="75"/>
    </row>
    <row r="66" spans="1:6" ht="12.75" x14ac:dyDescent="0.2">
      <c r="A66" s="69">
        <f t="shared" si="16"/>
        <v>4</v>
      </c>
      <c r="B66" s="74" t="s">
        <v>143</v>
      </c>
      <c r="C66" s="111" t="s">
        <v>144</v>
      </c>
      <c r="D66" s="75">
        <f>D67</f>
        <v>0</v>
      </c>
      <c r="E66" s="75">
        <f t="shared" ref="E66:F66" si="20">E67</f>
        <v>0</v>
      </c>
      <c r="F66" s="75">
        <f t="shared" si="20"/>
        <v>0</v>
      </c>
    </row>
    <row r="67" spans="1:6" ht="12.75" x14ac:dyDescent="0.2">
      <c r="A67" s="69">
        <f t="shared" si="16"/>
        <v>4</v>
      </c>
      <c r="B67" s="95">
        <v>383</v>
      </c>
      <c r="C67" s="112" t="s">
        <v>145</v>
      </c>
      <c r="D67" s="184"/>
      <c r="E67" s="184"/>
      <c r="F67" s="184"/>
    </row>
    <row r="68" spans="1:6" ht="12.75" x14ac:dyDescent="0.2">
      <c r="A68" s="69">
        <f t="shared" si="16"/>
        <v>2</v>
      </c>
      <c r="B68" s="96">
        <v>3831</v>
      </c>
      <c r="C68" s="113" t="s">
        <v>146</v>
      </c>
      <c r="D68" s="75"/>
      <c r="E68" s="75"/>
      <c r="F68" s="75"/>
    </row>
    <row r="69" spans="1:6" ht="12.75" x14ac:dyDescent="0.2">
      <c r="A69" s="69">
        <f t="shared" si="16"/>
        <v>3</v>
      </c>
      <c r="B69" s="96">
        <v>3834</v>
      </c>
      <c r="C69" s="113" t="s">
        <v>147</v>
      </c>
      <c r="D69" s="75"/>
      <c r="E69" s="75"/>
      <c r="F69" s="75"/>
    </row>
    <row r="70" spans="1:6" ht="12.75" x14ac:dyDescent="0.2">
      <c r="A70" s="69">
        <f t="shared" si="16"/>
        <v>4</v>
      </c>
      <c r="B70" s="74" t="s">
        <v>148</v>
      </c>
      <c r="C70" s="111" t="s">
        <v>32</v>
      </c>
      <c r="D70" s="75">
        <f>D71+D77+D99+D102+D105</f>
        <v>121900</v>
      </c>
      <c r="E70" s="75">
        <f t="shared" ref="E70:F70" si="21">E71+E77+E99+E102+E105</f>
        <v>121900</v>
      </c>
      <c r="F70" s="75">
        <f t="shared" si="21"/>
        <v>121900</v>
      </c>
    </row>
    <row r="71" spans="1:6" ht="12.75" x14ac:dyDescent="0.2">
      <c r="A71" s="69">
        <f t="shared" si="16"/>
        <v>3</v>
      </c>
      <c r="B71" s="74" t="s">
        <v>149</v>
      </c>
      <c r="C71" s="111" t="s">
        <v>150</v>
      </c>
      <c r="D71" s="75"/>
      <c r="E71" s="75"/>
      <c r="F71" s="75"/>
    </row>
    <row r="72" spans="1:6" ht="12.75" x14ac:dyDescent="0.2">
      <c r="A72" s="69">
        <f t="shared" si="16"/>
        <v>4</v>
      </c>
      <c r="B72" s="95" t="s">
        <v>151</v>
      </c>
      <c r="C72" s="112" t="s">
        <v>33</v>
      </c>
      <c r="D72" s="184">
        <f>D73</f>
        <v>0</v>
      </c>
      <c r="E72" s="184">
        <f t="shared" ref="E72:F72" si="22">E73</f>
        <v>0</v>
      </c>
      <c r="F72" s="184">
        <f t="shared" si="22"/>
        <v>0</v>
      </c>
    </row>
    <row r="73" spans="1:6" ht="22.5" x14ac:dyDescent="0.2">
      <c r="A73" s="69">
        <f t="shared" si="16"/>
        <v>4</v>
      </c>
      <c r="B73" s="96" t="s">
        <v>152</v>
      </c>
      <c r="C73" s="113" t="s">
        <v>153</v>
      </c>
      <c r="D73" s="184"/>
      <c r="E73" s="184"/>
      <c r="F73" s="184"/>
    </row>
    <row r="74" spans="1:6" ht="12.75" x14ac:dyDescent="0.2">
      <c r="A74" s="69">
        <f t="shared" si="16"/>
        <v>4</v>
      </c>
      <c r="B74" s="95" t="s">
        <v>154</v>
      </c>
      <c r="C74" s="112" t="s">
        <v>155</v>
      </c>
      <c r="D74" s="184">
        <f>D75+D76</f>
        <v>0</v>
      </c>
      <c r="E74" s="184">
        <f t="shared" ref="E74:F74" si="23">E75+E76</f>
        <v>0</v>
      </c>
      <c r="F74" s="184">
        <f t="shared" si="23"/>
        <v>0</v>
      </c>
    </row>
    <row r="75" spans="1:6" ht="22.5" x14ac:dyDescent="0.2">
      <c r="A75" s="69">
        <f t="shared" si="16"/>
        <v>4</v>
      </c>
      <c r="B75" s="96" t="s">
        <v>156</v>
      </c>
      <c r="C75" s="113" t="s">
        <v>157</v>
      </c>
      <c r="D75" s="184"/>
      <c r="E75" s="184"/>
      <c r="F75" s="184"/>
    </row>
    <row r="76" spans="1:6" ht="22.5" x14ac:dyDescent="0.2">
      <c r="A76" s="69">
        <f t="shared" si="16"/>
        <v>4</v>
      </c>
      <c r="B76" s="96" t="s">
        <v>158</v>
      </c>
      <c r="C76" s="113" t="s">
        <v>159</v>
      </c>
      <c r="D76" s="184"/>
      <c r="E76" s="184"/>
      <c r="F76" s="184"/>
    </row>
    <row r="77" spans="1:6" ht="12.75" x14ac:dyDescent="0.2">
      <c r="A77" s="69">
        <f t="shared" si="16"/>
        <v>4</v>
      </c>
      <c r="B77" s="74" t="s">
        <v>160</v>
      </c>
      <c r="C77" s="111" t="s">
        <v>161</v>
      </c>
      <c r="D77" s="75">
        <f>D78+D80+D88+D90+D93+D95</f>
        <v>121900</v>
      </c>
      <c r="E77" s="75">
        <f t="shared" ref="E77:F77" si="24">E78+E80+E88+E90+E93+E95</f>
        <v>121900</v>
      </c>
      <c r="F77" s="75">
        <f t="shared" si="24"/>
        <v>121900</v>
      </c>
    </row>
    <row r="78" spans="1:6" ht="12.75" x14ac:dyDescent="0.2">
      <c r="A78" s="69">
        <f t="shared" si="16"/>
        <v>4</v>
      </c>
      <c r="B78" s="95" t="s">
        <v>162</v>
      </c>
      <c r="C78" s="112" t="s">
        <v>163</v>
      </c>
      <c r="D78" s="184">
        <f>D79</f>
        <v>0</v>
      </c>
      <c r="E78" s="184">
        <f t="shared" ref="E78:F78" si="25">E79</f>
        <v>0</v>
      </c>
      <c r="F78" s="184">
        <f t="shared" si="25"/>
        <v>0</v>
      </c>
    </row>
    <row r="79" spans="1:6" ht="22.5" x14ac:dyDescent="0.2">
      <c r="A79" s="69">
        <f t="shared" si="16"/>
        <v>3</v>
      </c>
      <c r="B79" s="96" t="s">
        <v>164</v>
      </c>
      <c r="C79" s="113" t="s">
        <v>165</v>
      </c>
      <c r="D79" s="75"/>
      <c r="E79" s="75"/>
      <c r="F79" s="75"/>
    </row>
    <row r="80" spans="1:6" ht="12.75" x14ac:dyDescent="0.2">
      <c r="A80" s="69">
        <f t="shared" si="16"/>
        <v>4</v>
      </c>
      <c r="B80" s="95" t="s">
        <v>166</v>
      </c>
      <c r="C80" s="112" t="s">
        <v>31</v>
      </c>
      <c r="D80" s="75">
        <f>D81+D82+D83+D84+D85+D86+D87</f>
        <v>111000</v>
      </c>
      <c r="E80" s="75">
        <f>E81+E82+E83+E84+E85+E86+E87</f>
        <v>111000</v>
      </c>
      <c r="F80" s="75">
        <f t="shared" ref="F80" si="26">F81+F82+F83+F84+F85+F86+F87</f>
        <v>111000</v>
      </c>
    </row>
    <row r="81" spans="1:6" ht="22.5" x14ac:dyDescent="0.2">
      <c r="A81" s="69">
        <f t="shared" si="16"/>
        <v>3</v>
      </c>
      <c r="B81" s="96" t="s">
        <v>167</v>
      </c>
      <c r="C81" s="113" t="s">
        <v>168</v>
      </c>
      <c r="D81" s="184">
        <v>46000</v>
      </c>
      <c r="E81" s="184">
        <v>46000</v>
      </c>
      <c r="F81" s="184">
        <v>46000</v>
      </c>
    </row>
    <row r="82" spans="1:6" ht="22.5" x14ac:dyDescent="0.2">
      <c r="A82" s="69">
        <f t="shared" si="16"/>
        <v>4</v>
      </c>
      <c r="B82" s="96" t="s">
        <v>169</v>
      </c>
      <c r="C82" s="113" t="s">
        <v>170</v>
      </c>
      <c r="D82" s="184"/>
      <c r="E82" s="184"/>
      <c r="F82" s="184"/>
    </row>
    <row r="83" spans="1:6" ht="22.5" x14ac:dyDescent="0.2">
      <c r="A83" s="69">
        <f t="shared" si="16"/>
        <v>4</v>
      </c>
      <c r="B83" s="96" t="s">
        <v>171</v>
      </c>
      <c r="C83" s="113" t="s">
        <v>172</v>
      </c>
      <c r="D83" s="184">
        <v>20000</v>
      </c>
      <c r="E83" s="184">
        <v>20000</v>
      </c>
      <c r="F83" s="184">
        <v>20000</v>
      </c>
    </row>
    <row r="84" spans="1:6" ht="22.5" x14ac:dyDescent="0.2">
      <c r="A84" s="69">
        <f t="shared" si="16"/>
        <v>3</v>
      </c>
      <c r="B84" s="96" t="s">
        <v>173</v>
      </c>
      <c r="C84" s="113" t="s">
        <v>174</v>
      </c>
      <c r="D84" s="75"/>
      <c r="E84" s="75"/>
      <c r="F84" s="75"/>
    </row>
    <row r="85" spans="1:6" ht="22.5" x14ac:dyDescent="0.2">
      <c r="A85" s="69">
        <f t="shared" si="16"/>
        <v>4</v>
      </c>
      <c r="B85" s="96" t="s">
        <v>175</v>
      </c>
      <c r="C85" s="113" t="s">
        <v>176</v>
      </c>
      <c r="D85" s="184"/>
      <c r="E85" s="184"/>
      <c r="F85" s="184"/>
    </row>
    <row r="86" spans="1:6" ht="22.5" x14ac:dyDescent="0.2">
      <c r="A86" s="69">
        <f t="shared" si="16"/>
        <v>3</v>
      </c>
      <c r="B86" s="96" t="s">
        <v>177</v>
      </c>
      <c r="C86" s="113" t="s">
        <v>178</v>
      </c>
      <c r="D86" s="184">
        <v>10000</v>
      </c>
      <c r="E86" s="184">
        <v>10000</v>
      </c>
      <c r="F86" s="184">
        <v>10000</v>
      </c>
    </row>
    <row r="87" spans="1:6" ht="22.5" x14ac:dyDescent="0.2">
      <c r="A87" s="69">
        <f t="shared" si="16"/>
        <v>4</v>
      </c>
      <c r="B87" s="96" t="s">
        <v>179</v>
      </c>
      <c r="C87" s="113" t="s">
        <v>49</v>
      </c>
      <c r="D87" s="184">
        <v>35000</v>
      </c>
      <c r="E87" s="184">
        <v>35000</v>
      </c>
      <c r="F87" s="184">
        <v>35000</v>
      </c>
    </row>
    <row r="88" spans="1:6" ht="12.75" x14ac:dyDescent="0.2">
      <c r="A88" s="69">
        <f t="shared" si="16"/>
        <v>4</v>
      </c>
      <c r="B88" s="95" t="s">
        <v>180</v>
      </c>
      <c r="C88" s="112" t="s">
        <v>181</v>
      </c>
      <c r="D88" s="184">
        <f>D89</f>
        <v>0</v>
      </c>
      <c r="E88" s="184">
        <f t="shared" ref="E88:F88" si="27">E89</f>
        <v>0</v>
      </c>
      <c r="F88" s="184">
        <f t="shared" si="27"/>
        <v>0</v>
      </c>
    </row>
    <row r="89" spans="1:6" ht="22.5" x14ac:dyDescent="0.2">
      <c r="A89" s="69">
        <f t="shared" ref="A89:A107" si="28">LEN(B98)</f>
        <v>4</v>
      </c>
      <c r="B89" s="96" t="s">
        <v>182</v>
      </c>
      <c r="C89" s="113" t="s">
        <v>183</v>
      </c>
      <c r="D89" s="184"/>
      <c r="E89" s="184"/>
      <c r="F89" s="184"/>
    </row>
    <row r="90" spans="1:6" ht="12.75" x14ac:dyDescent="0.2">
      <c r="A90" s="69">
        <f t="shared" si="28"/>
        <v>2</v>
      </c>
      <c r="B90" s="95" t="s">
        <v>184</v>
      </c>
      <c r="C90" s="112" t="s">
        <v>34</v>
      </c>
      <c r="D90" s="75">
        <f>D91+D92</f>
        <v>10900</v>
      </c>
      <c r="E90" s="75">
        <f t="shared" ref="E90:F90" si="29">E91+E92</f>
        <v>10900</v>
      </c>
      <c r="F90" s="75">
        <f t="shared" si="29"/>
        <v>10900</v>
      </c>
    </row>
    <row r="91" spans="1:6" ht="12.75" x14ac:dyDescent="0.2">
      <c r="A91" s="69">
        <f t="shared" si="28"/>
        <v>3</v>
      </c>
      <c r="B91" s="96">
        <v>4241</v>
      </c>
      <c r="C91" s="113" t="s">
        <v>34</v>
      </c>
      <c r="D91" s="184">
        <v>10900</v>
      </c>
      <c r="E91" s="184">
        <v>10900</v>
      </c>
      <c r="F91" s="184">
        <v>10900</v>
      </c>
    </row>
    <row r="92" spans="1:6" ht="22.5" x14ac:dyDescent="0.2">
      <c r="A92" s="69">
        <f t="shared" si="28"/>
        <v>4</v>
      </c>
      <c r="B92" s="96" t="s">
        <v>185</v>
      </c>
      <c r="C92" s="113" t="s">
        <v>186</v>
      </c>
      <c r="D92" s="184"/>
      <c r="E92" s="184"/>
      <c r="F92" s="184"/>
    </row>
    <row r="93" spans="1:6" ht="12.75" x14ac:dyDescent="0.2">
      <c r="A93" s="69">
        <f t="shared" si="28"/>
        <v>2</v>
      </c>
      <c r="B93" s="95">
        <v>425</v>
      </c>
      <c r="C93" s="112" t="s">
        <v>187</v>
      </c>
      <c r="D93" s="75">
        <f>D94</f>
        <v>0</v>
      </c>
      <c r="E93" s="75">
        <f t="shared" ref="E93:F93" si="30">E94</f>
        <v>0</v>
      </c>
      <c r="F93" s="75">
        <f t="shared" si="30"/>
        <v>0</v>
      </c>
    </row>
    <row r="94" spans="1:6" ht="22.5" x14ac:dyDescent="0.2">
      <c r="A94" s="69">
        <f t="shared" si="28"/>
        <v>3</v>
      </c>
      <c r="B94" s="96" t="s">
        <v>188</v>
      </c>
      <c r="C94" s="113" t="s">
        <v>189</v>
      </c>
      <c r="D94" s="75">
        <v>0</v>
      </c>
      <c r="E94" s="75">
        <v>0</v>
      </c>
      <c r="F94" s="75">
        <v>0</v>
      </c>
    </row>
    <row r="95" spans="1:6" ht="12.75" x14ac:dyDescent="0.2">
      <c r="A95" s="69">
        <f t="shared" si="28"/>
        <v>4</v>
      </c>
      <c r="B95" s="95" t="s">
        <v>190</v>
      </c>
      <c r="C95" s="112" t="s">
        <v>191</v>
      </c>
      <c r="D95" s="75">
        <f>D96+D97+D98</f>
        <v>0</v>
      </c>
      <c r="E95" s="75">
        <f t="shared" ref="E95:F95" si="31">E96+E97+E98</f>
        <v>0</v>
      </c>
      <c r="F95" s="75">
        <f t="shared" si="31"/>
        <v>0</v>
      </c>
    </row>
    <row r="96" spans="1:6" ht="22.5" x14ac:dyDescent="0.2">
      <c r="A96" s="69">
        <f t="shared" si="28"/>
        <v>2</v>
      </c>
      <c r="B96" s="96" t="s">
        <v>192</v>
      </c>
      <c r="C96" s="113" t="s">
        <v>193</v>
      </c>
      <c r="D96" s="75"/>
      <c r="E96" s="75"/>
      <c r="F96" s="75"/>
    </row>
    <row r="97" spans="1:6" ht="22.5" x14ac:dyDescent="0.2">
      <c r="A97" s="69">
        <f t="shared" si="28"/>
        <v>3</v>
      </c>
      <c r="B97" s="96" t="s">
        <v>194</v>
      </c>
      <c r="C97" s="113" t="s">
        <v>195</v>
      </c>
      <c r="D97" s="75"/>
      <c r="E97" s="75"/>
      <c r="F97" s="75"/>
    </row>
    <row r="98" spans="1:6" ht="22.5" x14ac:dyDescent="0.2">
      <c r="A98" s="69">
        <f t="shared" si="28"/>
        <v>4</v>
      </c>
      <c r="B98" s="96" t="s">
        <v>196</v>
      </c>
      <c r="C98" s="113" t="s">
        <v>197</v>
      </c>
      <c r="D98" s="184"/>
      <c r="E98" s="184"/>
      <c r="F98" s="184"/>
    </row>
    <row r="99" spans="1:6" ht="25.5" x14ac:dyDescent="0.2">
      <c r="A99" s="69">
        <f t="shared" si="28"/>
        <v>3</v>
      </c>
      <c r="B99" s="74" t="s">
        <v>198</v>
      </c>
      <c r="C99" s="111" t="s">
        <v>199</v>
      </c>
      <c r="D99" s="75">
        <f>D100+D102+D105</f>
        <v>0</v>
      </c>
      <c r="E99" s="75">
        <f t="shared" ref="E99:F99" si="32">E100+E102+E105</f>
        <v>0</v>
      </c>
      <c r="F99" s="75">
        <f t="shared" si="32"/>
        <v>0</v>
      </c>
    </row>
    <row r="100" spans="1:6" ht="12.75" x14ac:dyDescent="0.2">
      <c r="A100" s="69">
        <f t="shared" si="28"/>
        <v>4</v>
      </c>
      <c r="B100" s="95" t="s">
        <v>200</v>
      </c>
      <c r="C100" s="112" t="s">
        <v>201</v>
      </c>
      <c r="D100" s="184"/>
      <c r="E100" s="184"/>
      <c r="F100" s="184"/>
    </row>
    <row r="101" spans="1:6" ht="22.5" x14ac:dyDescent="0.2">
      <c r="A101" s="69">
        <f t="shared" si="28"/>
        <v>1</v>
      </c>
      <c r="B101" s="96" t="s">
        <v>202</v>
      </c>
      <c r="C101" s="113" t="s">
        <v>203</v>
      </c>
      <c r="D101" s="75">
        <v>0</v>
      </c>
      <c r="E101" s="75">
        <v>0</v>
      </c>
      <c r="F101" s="75">
        <v>0</v>
      </c>
    </row>
    <row r="102" spans="1:6" ht="12.75" x14ac:dyDescent="0.2">
      <c r="A102" s="69">
        <f t="shared" si="28"/>
        <v>2</v>
      </c>
      <c r="B102" s="74" t="s">
        <v>204</v>
      </c>
      <c r="C102" s="111" t="s">
        <v>205</v>
      </c>
      <c r="D102" s="75">
        <f>D103</f>
        <v>0</v>
      </c>
      <c r="E102" s="75">
        <f t="shared" ref="E102:F102" si="33">E103</f>
        <v>0</v>
      </c>
      <c r="F102" s="75">
        <f t="shared" si="33"/>
        <v>0</v>
      </c>
    </row>
    <row r="103" spans="1:6" ht="12.75" x14ac:dyDescent="0.2">
      <c r="A103" s="69">
        <f t="shared" si="28"/>
        <v>3</v>
      </c>
      <c r="B103" s="95" t="s">
        <v>206</v>
      </c>
      <c r="C103" s="112" t="s">
        <v>207</v>
      </c>
      <c r="D103" s="75">
        <f>D104</f>
        <v>0</v>
      </c>
      <c r="E103" s="75">
        <f t="shared" ref="E103:F103" si="34">E104</f>
        <v>0</v>
      </c>
      <c r="F103" s="75">
        <f t="shared" si="34"/>
        <v>0</v>
      </c>
    </row>
    <row r="104" spans="1:6" ht="22.5" x14ac:dyDescent="0.2">
      <c r="A104" s="69">
        <f t="shared" si="28"/>
        <v>4</v>
      </c>
      <c r="B104" s="96" t="s">
        <v>208</v>
      </c>
      <c r="C104" s="113" t="s">
        <v>207</v>
      </c>
      <c r="D104" s="75"/>
      <c r="E104" s="75"/>
      <c r="F104" s="75"/>
    </row>
    <row r="105" spans="1:6" ht="12.75" x14ac:dyDescent="0.2">
      <c r="A105" s="69">
        <f t="shared" si="28"/>
        <v>2</v>
      </c>
      <c r="B105" s="74" t="s">
        <v>209</v>
      </c>
      <c r="C105" s="111" t="s">
        <v>210</v>
      </c>
      <c r="D105" s="75">
        <f>D106+D108</f>
        <v>0</v>
      </c>
      <c r="E105" s="75">
        <f t="shared" ref="E105:F105" si="35">E106+E108</f>
        <v>0</v>
      </c>
      <c r="F105" s="75">
        <f t="shared" si="35"/>
        <v>0</v>
      </c>
    </row>
    <row r="106" spans="1:6" ht="12.75" x14ac:dyDescent="0.2">
      <c r="A106" s="69">
        <f t="shared" si="28"/>
        <v>3</v>
      </c>
      <c r="B106" s="95" t="s">
        <v>211</v>
      </c>
      <c r="C106" s="112" t="s">
        <v>50</v>
      </c>
      <c r="D106" s="75">
        <f>D107</f>
        <v>0</v>
      </c>
      <c r="E106" s="75">
        <f t="shared" ref="E106:F106" si="36">E107</f>
        <v>0</v>
      </c>
      <c r="F106" s="75">
        <f t="shared" si="36"/>
        <v>0</v>
      </c>
    </row>
    <row r="107" spans="1:6" ht="22.5" x14ac:dyDescent="0.2">
      <c r="A107" s="69">
        <f t="shared" si="28"/>
        <v>4</v>
      </c>
      <c r="B107" s="96" t="s">
        <v>212</v>
      </c>
      <c r="C107" s="113" t="s">
        <v>50</v>
      </c>
      <c r="D107" s="75"/>
      <c r="E107" s="75"/>
      <c r="F107" s="75"/>
    </row>
    <row r="108" spans="1:6" ht="12.75" x14ac:dyDescent="0.2">
      <c r="B108" s="95">
        <v>452</v>
      </c>
      <c r="C108" s="112" t="s">
        <v>213</v>
      </c>
      <c r="D108" s="75">
        <f>D109</f>
        <v>0</v>
      </c>
      <c r="E108" s="75">
        <f t="shared" ref="E108:F108" si="37">E109</f>
        <v>0</v>
      </c>
      <c r="F108" s="75">
        <f t="shared" si="37"/>
        <v>0</v>
      </c>
    </row>
    <row r="109" spans="1:6" ht="22.5" x14ac:dyDescent="0.2">
      <c r="B109" s="96" t="s">
        <v>214</v>
      </c>
      <c r="C109" s="113" t="s">
        <v>213</v>
      </c>
      <c r="D109" s="75"/>
      <c r="E109" s="75"/>
      <c r="F109" s="75"/>
    </row>
    <row r="110" spans="1:6" ht="12.75" x14ac:dyDescent="0.2">
      <c r="B110" s="74" t="s">
        <v>215</v>
      </c>
      <c r="C110" s="111" t="s">
        <v>216</v>
      </c>
      <c r="D110" s="75">
        <f>D111+D114</f>
        <v>0</v>
      </c>
      <c r="E110" s="75">
        <f t="shared" ref="E110:F110" si="38">E111+E114</f>
        <v>0</v>
      </c>
      <c r="F110" s="75">
        <f t="shared" si="38"/>
        <v>0</v>
      </c>
    </row>
    <row r="111" spans="1:6" ht="12.75" x14ac:dyDescent="0.2">
      <c r="B111" s="74" t="s">
        <v>217</v>
      </c>
      <c r="C111" s="111" t="s">
        <v>218</v>
      </c>
      <c r="D111" s="75">
        <f>D112</f>
        <v>0</v>
      </c>
      <c r="E111" s="75">
        <f t="shared" ref="E111:F112" si="39">E112</f>
        <v>0</v>
      </c>
      <c r="F111" s="75">
        <f t="shared" si="39"/>
        <v>0</v>
      </c>
    </row>
    <row r="112" spans="1:6" ht="12.75" x14ac:dyDescent="0.2">
      <c r="B112" s="95" t="s">
        <v>219</v>
      </c>
      <c r="C112" s="112" t="s">
        <v>220</v>
      </c>
      <c r="D112" s="75">
        <f>D113</f>
        <v>0</v>
      </c>
      <c r="E112" s="75">
        <f t="shared" si="39"/>
        <v>0</v>
      </c>
      <c r="F112" s="75">
        <f t="shared" si="39"/>
        <v>0</v>
      </c>
    </row>
    <row r="113" spans="2:6" ht="22.5" x14ac:dyDescent="0.2">
      <c r="B113" s="96" t="s">
        <v>221</v>
      </c>
      <c r="C113" s="113" t="s">
        <v>220</v>
      </c>
      <c r="D113" s="75"/>
      <c r="E113" s="75"/>
      <c r="F113" s="75"/>
    </row>
    <row r="114" spans="2:6" ht="12.75" x14ac:dyDescent="0.2">
      <c r="B114" s="74" t="s">
        <v>222</v>
      </c>
      <c r="C114" s="111" t="s">
        <v>223</v>
      </c>
      <c r="D114" s="75">
        <f>D115</f>
        <v>0</v>
      </c>
      <c r="E114" s="75">
        <f t="shared" ref="E114:F115" si="40">E115</f>
        <v>0</v>
      </c>
      <c r="F114" s="75">
        <f t="shared" si="40"/>
        <v>0</v>
      </c>
    </row>
    <row r="115" spans="2:6" ht="24" x14ac:dyDescent="0.2">
      <c r="B115" s="95" t="s">
        <v>224</v>
      </c>
      <c r="C115" s="112" t="s">
        <v>225</v>
      </c>
      <c r="D115" s="75">
        <f>D116</f>
        <v>0</v>
      </c>
      <c r="E115" s="75">
        <f t="shared" si="40"/>
        <v>0</v>
      </c>
      <c r="F115" s="75">
        <f t="shared" si="40"/>
        <v>0</v>
      </c>
    </row>
    <row r="116" spans="2:6" ht="22.5" x14ac:dyDescent="0.2">
      <c r="B116" s="96" t="s">
        <v>226</v>
      </c>
      <c r="C116" s="113" t="s">
        <v>227</v>
      </c>
      <c r="D116" s="75"/>
      <c r="E116" s="75"/>
      <c r="F116" s="75"/>
    </row>
    <row r="117" spans="2:6" ht="12.75" x14ac:dyDescent="0.2">
      <c r="D117" s="185"/>
      <c r="E117" s="185"/>
      <c r="F117" s="185"/>
    </row>
    <row r="118" spans="2:6" ht="12.75" x14ac:dyDescent="0.2">
      <c r="D118" s="185"/>
      <c r="E118" s="185"/>
      <c r="F118" s="185"/>
    </row>
    <row r="119" spans="2:6" ht="12.75" x14ac:dyDescent="0.2">
      <c r="D119" s="185"/>
      <c r="E119" s="185"/>
      <c r="F119" s="185"/>
    </row>
    <row r="120" spans="2:6" ht="12.75" x14ac:dyDescent="0.2">
      <c r="D120" s="185"/>
      <c r="E120" s="185"/>
      <c r="F120" s="185"/>
    </row>
    <row r="121" spans="2:6" ht="12.75" x14ac:dyDescent="0.2">
      <c r="D121" s="185"/>
      <c r="E121" s="185"/>
      <c r="F121" s="185"/>
    </row>
    <row r="122" spans="2:6" ht="12.75" x14ac:dyDescent="0.2">
      <c r="D122" s="185"/>
      <c r="E122" s="185"/>
      <c r="F122" s="185"/>
    </row>
    <row r="123" spans="2:6" ht="12.75" x14ac:dyDescent="0.2">
      <c r="D123" s="185"/>
      <c r="E123" s="185"/>
      <c r="F123" s="185"/>
    </row>
    <row r="124" spans="2:6" ht="12.75" x14ac:dyDescent="0.2">
      <c r="D124" s="185"/>
      <c r="E124" s="185"/>
      <c r="F124" s="185"/>
    </row>
    <row r="125" spans="2:6" ht="12.75" x14ac:dyDescent="0.2">
      <c r="D125" s="185"/>
      <c r="E125" s="185"/>
      <c r="F125" s="185"/>
    </row>
  </sheetData>
  <autoFilter ref="A2:F107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M33" sqref="M33"/>
    </sheetView>
  </sheetViews>
  <sheetFormatPr defaultColWidth="11.42578125" defaultRowHeight="12.75" x14ac:dyDescent="0.2"/>
  <cols>
    <col min="1" max="1" width="14" style="33" customWidth="1"/>
    <col min="2" max="2" width="13.85546875" style="33" customWidth="1"/>
    <col min="3" max="3" width="12.28515625" style="33" customWidth="1"/>
    <col min="4" max="4" width="11.85546875" style="45" customWidth="1"/>
    <col min="5" max="5" width="12.7109375" style="56" customWidth="1"/>
    <col min="6" max="6" width="11.85546875" style="56" customWidth="1"/>
    <col min="7" max="7" width="17.5703125" style="56" customWidth="1"/>
    <col min="8" max="8" width="17.7109375" style="56" customWidth="1"/>
    <col min="9" max="9" width="14.42578125" style="56" customWidth="1"/>
    <col min="10" max="10" width="14.28515625" style="56" customWidth="1"/>
    <col min="11" max="11" width="7.85546875" style="56" customWidth="1"/>
    <col min="12" max="16384" width="11.42578125" style="56"/>
  </cols>
  <sheetData>
    <row r="1" spans="1:9" ht="24" customHeight="1" x14ac:dyDescent="0.2">
      <c r="A1" s="219" t="s">
        <v>7</v>
      </c>
      <c r="B1" s="219"/>
      <c r="C1" s="219"/>
      <c r="D1" s="219"/>
      <c r="E1" s="219"/>
      <c r="F1" s="219"/>
      <c r="G1" s="219"/>
      <c r="H1" s="219"/>
    </row>
    <row r="2" spans="1:9" s="1" customFormat="1" ht="13.5" thickBot="1" x14ac:dyDescent="0.25">
      <c r="A2" s="13"/>
      <c r="I2" s="14" t="s">
        <v>8</v>
      </c>
    </row>
    <row r="3" spans="1:9" s="1" customFormat="1" ht="26.25" thickBot="1" x14ac:dyDescent="0.25">
      <c r="A3" s="52" t="s">
        <v>9</v>
      </c>
      <c r="B3" s="220" t="s">
        <v>328</v>
      </c>
      <c r="C3" s="221"/>
      <c r="D3" s="221"/>
      <c r="E3" s="221"/>
      <c r="F3" s="221"/>
      <c r="G3" s="221"/>
      <c r="H3" s="221"/>
      <c r="I3" s="222"/>
    </row>
    <row r="4" spans="1:9" s="1" customFormat="1" ht="90" thickBot="1" x14ac:dyDescent="0.25">
      <c r="A4" s="53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291</v>
      </c>
      <c r="H4" s="121" t="s">
        <v>16</v>
      </c>
      <c r="I4" s="17" t="s">
        <v>322</v>
      </c>
    </row>
    <row r="5" spans="1:9" s="1" customFormat="1" x14ac:dyDescent="0.2">
      <c r="A5" s="3">
        <v>64132</v>
      </c>
      <c r="B5" s="4"/>
      <c r="C5" s="5">
        <v>1500</v>
      </c>
      <c r="D5" s="6"/>
      <c r="E5" s="7"/>
      <c r="F5" s="7"/>
      <c r="G5" s="8"/>
      <c r="H5" s="8"/>
      <c r="I5" s="9"/>
    </row>
    <row r="6" spans="1:9" s="1" customFormat="1" x14ac:dyDescent="0.2">
      <c r="A6" s="18">
        <v>66151</v>
      </c>
      <c r="B6" s="19"/>
      <c r="C6" s="20">
        <v>160000</v>
      </c>
      <c r="D6" s="20"/>
      <c r="E6" s="20"/>
      <c r="F6" s="20"/>
      <c r="G6" s="21"/>
      <c r="H6" s="21"/>
      <c r="I6" s="22"/>
    </row>
    <row r="7" spans="1:9" s="1" customFormat="1" x14ac:dyDescent="0.2">
      <c r="A7" s="18">
        <v>65268</v>
      </c>
      <c r="B7" s="19"/>
      <c r="C7" s="20"/>
      <c r="D7" s="20">
        <v>40000</v>
      </c>
      <c r="E7" s="20"/>
      <c r="F7" s="20"/>
      <c r="G7" s="21"/>
      <c r="H7" s="21"/>
      <c r="I7" s="22"/>
    </row>
    <row r="8" spans="1:9" s="1" customFormat="1" x14ac:dyDescent="0.2">
      <c r="A8" s="18">
        <v>63612</v>
      </c>
      <c r="B8" s="19"/>
      <c r="C8" s="20"/>
      <c r="D8" s="20"/>
      <c r="E8" s="20">
        <v>6570000</v>
      </c>
      <c r="F8" s="20"/>
      <c r="G8" s="21"/>
      <c r="H8" s="21"/>
      <c r="I8" s="22"/>
    </row>
    <row r="9" spans="1:9" s="1" customFormat="1" x14ac:dyDescent="0.2">
      <c r="A9" s="18">
        <v>63613</v>
      </c>
      <c r="B9" s="19"/>
      <c r="C9" s="20"/>
      <c r="D9" s="20"/>
      <c r="E9" s="20">
        <v>190000</v>
      </c>
      <c r="F9" s="20"/>
      <c r="G9" s="21"/>
      <c r="H9" s="21"/>
      <c r="I9" s="22"/>
    </row>
    <row r="10" spans="1:9" s="1" customFormat="1" x14ac:dyDescent="0.2">
      <c r="A10" s="18">
        <v>63622</v>
      </c>
      <c r="B10" s="19"/>
      <c r="C10" s="20"/>
      <c r="D10" s="20"/>
      <c r="E10" s="20">
        <v>10000</v>
      </c>
      <c r="F10" s="20"/>
      <c r="G10" s="21"/>
      <c r="H10" s="21"/>
      <c r="I10" s="22"/>
    </row>
    <row r="11" spans="1:9" s="1" customFormat="1" x14ac:dyDescent="0.2">
      <c r="A11" s="18">
        <v>63623</v>
      </c>
      <c r="B11" s="19"/>
      <c r="C11" s="20"/>
      <c r="D11" s="20"/>
      <c r="E11" s="20">
        <v>140000</v>
      </c>
      <c r="F11" s="20"/>
      <c r="G11" s="21"/>
      <c r="H11" s="21"/>
      <c r="I11" s="22"/>
    </row>
    <row r="12" spans="1:9" s="1" customFormat="1" x14ac:dyDescent="0.2">
      <c r="A12" s="18">
        <v>63811</v>
      </c>
      <c r="B12" s="19"/>
      <c r="C12" s="20"/>
      <c r="D12" s="20"/>
      <c r="E12" s="20">
        <v>245000</v>
      </c>
      <c r="F12" s="20"/>
      <c r="G12" s="21"/>
      <c r="H12" s="21"/>
      <c r="I12" s="22"/>
    </row>
    <row r="13" spans="1:9" s="1" customFormat="1" x14ac:dyDescent="0.2">
      <c r="A13" s="18">
        <v>66314</v>
      </c>
      <c r="B13" s="19"/>
      <c r="C13" s="20"/>
      <c r="D13" s="20"/>
      <c r="E13" s="20"/>
      <c r="F13" s="20">
        <v>35000</v>
      </c>
      <c r="G13" s="21"/>
      <c r="H13" s="21"/>
      <c r="I13" s="22"/>
    </row>
    <row r="14" spans="1:9" s="1" customFormat="1" x14ac:dyDescent="0.2">
      <c r="A14" s="18">
        <v>67111</v>
      </c>
      <c r="B14" s="19">
        <v>814302.2</v>
      </c>
      <c r="C14" s="20"/>
      <c r="D14" s="20"/>
      <c r="E14" s="20"/>
      <c r="F14" s="20"/>
      <c r="G14" s="21"/>
      <c r="H14" s="21"/>
      <c r="I14" s="22"/>
    </row>
    <row r="15" spans="1:9" s="1" customFormat="1" ht="13.5" thickBot="1" x14ac:dyDescent="0.25">
      <c r="A15" s="186">
        <v>72119</v>
      </c>
      <c r="B15" s="23"/>
      <c r="C15" s="24"/>
      <c r="D15" s="24"/>
      <c r="E15" s="24"/>
      <c r="F15" s="24"/>
      <c r="G15" s="25">
        <v>1200</v>
      </c>
      <c r="H15" s="25"/>
      <c r="I15" s="26"/>
    </row>
    <row r="16" spans="1:9" s="1" customFormat="1" ht="30" customHeight="1" thickBot="1" x14ac:dyDescent="0.25">
      <c r="A16" s="27" t="s">
        <v>17</v>
      </c>
      <c r="B16" s="28">
        <v>814302.2</v>
      </c>
      <c r="C16" s="29">
        <f>C5+C6</f>
        <v>161500</v>
      </c>
      <c r="D16" s="30">
        <v>40000</v>
      </c>
      <c r="E16" s="29">
        <f>SUM(E5:E15)</f>
        <v>7155000</v>
      </c>
      <c r="F16" s="30">
        <v>35000</v>
      </c>
      <c r="G16" s="29">
        <v>1200</v>
      </c>
      <c r="H16" s="31">
        <v>0</v>
      </c>
      <c r="I16" s="31">
        <v>0</v>
      </c>
    </row>
    <row r="17" spans="1:9" s="1" customFormat="1" ht="28.5" customHeight="1" thickBot="1" x14ac:dyDescent="0.25">
      <c r="A17" s="27" t="s">
        <v>329</v>
      </c>
      <c r="B17" s="223">
        <f>B16+C16+D16+E16+F16+G16+I16</f>
        <v>8207002.2000000002</v>
      </c>
      <c r="C17" s="224"/>
      <c r="D17" s="224"/>
      <c r="E17" s="224"/>
      <c r="F17" s="224"/>
      <c r="G17" s="224"/>
      <c r="H17" s="224"/>
      <c r="I17" s="225"/>
    </row>
    <row r="18" spans="1:9" ht="13.5" thickBot="1" x14ac:dyDescent="0.25">
      <c r="A18" s="57"/>
      <c r="B18" s="57"/>
      <c r="C18" s="57"/>
      <c r="D18" s="11"/>
      <c r="E18" s="32"/>
      <c r="H18" s="14"/>
    </row>
    <row r="19" spans="1:9" ht="24" customHeight="1" thickBot="1" x14ac:dyDescent="0.25">
      <c r="A19" s="54" t="s">
        <v>9</v>
      </c>
      <c r="B19" s="220" t="s">
        <v>331</v>
      </c>
      <c r="C19" s="221"/>
      <c r="D19" s="221"/>
      <c r="E19" s="221"/>
      <c r="F19" s="221"/>
      <c r="G19" s="221"/>
      <c r="H19" s="221"/>
      <c r="I19" s="222"/>
    </row>
    <row r="20" spans="1:9" ht="90" thickBot="1" x14ac:dyDescent="0.25">
      <c r="A20" s="55" t="s">
        <v>10</v>
      </c>
      <c r="B20" s="15" t="s">
        <v>11</v>
      </c>
      <c r="C20" s="16" t="s">
        <v>12</v>
      </c>
      <c r="D20" s="16" t="s">
        <v>13</v>
      </c>
      <c r="E20" s="16" t="s">
        <v>14</v>
      </c>
      <c r="F20" s="16" t="s">
        <v>15</v>
      </c>
      <c r="G20" s="16" t="s">
        <v>291</v>
      </c>
      <c r="H20" s="121" t="s">
        <v>16</v>
      </c>
      <c r="I20" s="17" t="s">
        <v>322</v>
      </c>
    </row>
    <row r="21" spans="1:9" x14ac:dyDescent="0.2">
      <c r="A21" s="3">
        <v>64132</v>
      </c>
      <c r="B21" s="4"/>
      <c r="C21" s="5">
        <v>1500</v>
      </c>
      <c r="D21" s="6"/>
      <c r="E21" s="7"/>
      <c r="F21" s="7"/>
      <c r="G21" s="8"/>
      <c r="H21" s="8"/>
      <c r="I21" s="9"/>
    </row>
    <row r="22" spans="1:9" x14ac:dyDescent="0.2">
      <c r="A22" s="18">
        <v>66151</v>
      </c>
      <c r="B22" s="19"/>
      <c r="C22" s="20">
        <v>160000</v>
      </c>
      <c r="D22" s="20"/>
      <c r="E22" s="20"/>
      <c r="F22" s="20"/>
      <c r="G22" s="21"/>
      <c r="H22" s="21"/>
      <c r="I22" s="22"/>
    </row>
    <row r="23" spans="1:9" x14ac:dyDescent="0.2">
      <c r="A23" s="18">
        <v>65268</v>
      </c>
      <c r="B23" s="19"/>
      <c r="C23" s="20"/>
      <c r="D23" s="20">
        <v>40000</v>
      </c>
      <c r="E23" s="20"/>
      <c r="F23" s="20"/>
      <c r="G23" s="21"/>
      <c r="H23" s="21"/>
      <c r="I23" s="22"/>
    </row>
    <row r="24" spans="1:9" x14ac:dyDescent="0.2">
      <c r="A24" s="18">
        <v>63612</v>
      </c>
      <c r="B24" s="19"/>
      <c r="C24" s="20"/>
      <c r="D24" s="20"/>
      <c r="E24" s="20">
        <v>6570000</v>
      </c>
      <c r="F24" s="20"/>
      <c r="G24" s="21"/>
      <c r="H24" s="21"/>
      <c r="I24" s="22"/>
    </row>
    <row r="25" spans="1:9" x14ac:dyDescent="0.2">
      <c r="A25" s="18">
        <v>63613</v>
      </c>
      <c r="B25" s="19"/>
      <c r="C25" s="20"/>
      <c r="D25" s="20"/>
      <c r="E25" s="20">
        <v>190000</v>
      </c>
      <c r="F25" s="20"/>
      <c r="G25" s="21"/>
      <c r="H25" s="21"/>
      <c r="I25" s="22"/>
    </row>
    <row r="26" spans="1:9" x14ac:dyDescent="0.2">
      <c r="A26" s="18">
        <v>63622</v>
      </c>
      <c r="B26" s="19"/>
      <c r="C26" s="20"/>
      <c r="D26" s="20"/>
      <c r="E26" s="20">
        <v>10000</v>
      </c>
      <c r="F26" s="20"/>
      <c r="G26" s="21"/>
      <c r="H26" s="21"/>
      <c r="I26" s="22"/>
    </row>
    <row r="27" spans="1:9" x14ac:dyDescent="0.2">
      <c r="A27" s="18">
        <v>63623</v>
      </c>
      <c r="B27" s="19"/>
      <c r="C27" s="20"/>
      <c r="D27" s="20"/>
      <c r="E27" s="20">
        <v>140000</v>
      </c>
      <c r="F27" s="20"/>
      <c r="G27" s="21"/>
      <c r="H27" s="21"/>
      <c r="I27" s="22"/>
    </row>
    <row r="28" spans="1:9" s="182" customFormat="1" x14ac:dyDescent="0.2">
      <c r="A28" s="18">
        <v>63811</v>
      </c>
      <c r="B28" s="19"/>
      <c r="C28" s="20"/>
      <c r="D28" s="20"/>
      <c r="E28" s="20">
        <v>245000</v>
      </c>
      <c r="F28" s="20"/>
      <c r="G28" s="21"/>
      <c r="H28" s="21"/>
      <c r="I28" s="22"/>
    </row>
    <row r="29" spans="1:9" x14ac:dyDescent="0.2">
      <c r="A29" s="18">
        <v>66314</v>
      </c>
      <c r="B29" s="19"/>
      <c r="C29" s="20"/>
      <c r="D29" s="20"/>
      <c r="E29" s="20"/>
      <c r="F29" s="20">
        <v>35000</v>
      </c>
      <c r="G29" s="21"/>
      <c r="H29" s="21"/>
      <c r="I29" s="22"/>
    </row>
    <row r="30" spans="1:9" s="182" customFormat="1" x14ac:dyDescent="0.2">
      <c r="A30" s="18">
        <v>67111</v>
      </c>
      <c r="B30" s="19">
        <v>814302.2</v>
      </c>
      <c r="C30" s="20"/>
      <c r="D30" s="20"/>
      <c r="E30" s="20"/>
      <c r="F30" s="20"/>
      <c r="G30" s="21"/>
      <c r="H30" s="21"/>
      <c r="I30" s="22"/>
    </row>
    <row r="31" spans="1:9" ht="13.5" thickBot="1" x14ac:dyDescent="0.25">
      <c r="A31" s="186">
        <v>72119</v>
      </c>
      <c r="B31" s="23"/>
      <c r="C31" s="24"/>
      <c r="D31" s="24"/>
      <c r="E31" s="24"/>
      <c r="F31" s="24"/>
      <c r="G31" s="25">
        <v>1200</v>
      </c>
      <c r="H31" s="25"/>
      <c r="I31" s="26"/>
    </row>
    <row r="32" spans="1:9" s="1" customFormat="1" ht="30" customHeight="1" thickBot="1" x14ac:dyDescent="0.25">
      <c r="A32" s="27" t="s">
        <v>17</v>
      </c>
      <c r="B32" s="28">
        <v>814302.2</v>
      </c>
      <c r="C32" s="29">
        <f>C21+C22</f>
        <v>161500</v>
      </c>
      <c r="D32" s="30">
        <v>40000</v>
      </c>
      <c r="E32" s="29">
        <f>SUM(E21:E31)</f>
        <v>7155000</v>
      </c>
      <c r="F32" s="30">
        <v>35000</v>
      </c>
      <c r="G32" s="29">
        <v>1200</v>
      </c>
      <c r="H32" s="31">
        <v>0</v>
      </c>
      <c r="I32" s="31">
        <v>0</v>
      </c>
    </row>
    <row r="33" spans="1:9" s="1" customFormat="1" ht="28.5" customHeight="1" thickBot="1" x14ac:dyDescent="0.25">
      <c r="A33" s="27" t="s">
        <v>339</v>
      </c>
      <c r="B33" s="223">
        <f>B32+C32+D32+E32+F32+G32+I32</f>
        <v>8207002.2000000002</v>
      </c>
      <c r="C33" s="224"/>
      <c r="D33" s="224"/>
      <c r="E33" s="224"/>
      <c r="F33" s="224"/>
      <c r="G33" s="224"/>
      <c r="H33" s="224"/>
      <c r="I33" s="225"/>
    </row>
    <row r="34" spans="1:9" s="1" customFormat="1" ht="28.5" customHeight="1" x14ac:dyDescent="0.2">
      <c r="A34" s="188"/>
      <c r="B34" s="189"/>
      <c r="C34" s="189"/>
      <c r="D34" s="189"/>
      <c r="E34" s="189"/>
      <c r="F34" s="189"/>
      <c r="G34" s="189"/>
      <c r="H34" s="189"/>
      <c r="I34" s="189"/>
    </row>
    <row r="35" spans="1:9" ht="13.5" thickBot="1" x14ac:dyDescent="0.25">
      <c r="D35" s="78"/>
      <c r="E35" s="79"/>
    </row>
    <row r="36" spans="1:9" ht="26.25" thickBot="1" x14ac:dyDescent="0.25">
      <c r="A36" s="54" t="s">
        <v>9</v>
      </c>
      <c r="B36" s="220" t="s">
        <v>338</v>
      </c>
      <c r="C36" s="221"/>
      <c r="D36" s="221"/>
      <c r="E36" s="221"/>
      <c r="F36" s="221"/>
      <c r="G36" s="221"/>
      <c r="H36" s="221"/>
      <c r="I36" s="222"/>
    </row>
    <row r="37" spans="1:9" ht="90" thickBot="1" x14ac:dyDescent="0.25">
      <c r="A37" s="55" t="s">
        <v>10</v>
      </c>
      <c r="B37" s="15" t="s">
        <v>11</v>
      </c>
      <c r="C37" s="16" t="s">
        <v>12</v>
      </c>
      <c r="D37" s="16" t="s">
        <v>13</v>
      </c>
      <c r="E37" s="16" t="s">
        <v>14</v>
      </c>
      <c r="F37" s="16" t="s">
        <v>15</v>
      </c>
      <c r="G37" s="16" t="s">
        <v>291</v>
      </c>
      <c r="H37" s="121" t="s">
        <v>16</v>
      </c>
      <c r="I37" s="17" t="s">
        <v>322</v>
      </c>
    </row>
    <row r="38" spans="1:9" x14ac:dyDescent="0.2">
      <c r="A38" s="3">
        <v>64132</v>
      </c>
      <c r="B38" s="4"/>
      <c r="C38" s="5">
        <v>1500</v>
      </c>
      <c r="D38" s="6"/>
      <c r="E38" s="7"/>
      <c r="F38" s="7"/>
      <c r="G38" s="8"/>
      <c r="H38" s="8"/>
      <c r="I38" s="9"/>
    </row>
    <row r="39" spans="1:9" x14ac:dyDescent="0.2">
      <c r="A39" s="18">
        <v>66151</v>
      </c>
      <c r="B39" s="19"/>
      <c r="C39" s="20">
        <v>160000</v>
      </c>
      <c r="D39" s="20"/>
      <c r="E39" s="20"/>
      <c r="F39" s="20"/>
      <c r="G39" s="21"/>
      <c r="H39" s="21"/>
      <c r="I39" s="22"/>
    </row>
    <row r="40" spans="1:9" x14ac:dyDescent="0.2">
      <c r="A40" s="18">
        <v>65268</v>
      </c>
      <c r="B40" s="19"/>
      <c r="C40" s="20"/>
      <c r="D40" s="20">
        <v>40000</v>
      </c>
      <c r="E40" s="20"/>
      <c r="F40" s="20"/>
      <c r="G40" s="21"/>
      <c r="H40" s="21"/>
      <c r="I40" s="22"/>
    </row>
    <row r="41" spans="1:9" x14ac:dyDescent="0.2">
      <c r="A41" s="18">
        <v>63612</v>
      </c>
      <c r="B41" s="19"/>
      <c r="C41" s="20"/>
      <c r="D41" s="20"/>
      <c r="E41" s="20">
        <v>6570000</v>
      </c>
      <c r="F41" s="20"/>
      <c r="G41" s="21"/>
      <c r="H41" s="21"/>
      <c r="I41" s="22"/>
    </row>
    <row r="42" spans="1:9" x14ac:dyDescent="0.2">
      <c r="A42" s="18">
        <v>63613</v>
      </c>
      <c r="B42" s="19"/>
      <c r="C42" s="20"/>
      <c r="D42" s="20"/>
      <c r="E42" s="20">
        <v>190000</v>
      </c>
      <c r="F42" s="20"/>
      <c r="G42" s="21"/>
      <c r="H42" s="21"/>
      <c r="I42" s="22"/>
    </row>
    <row r="43" spans="1:9" s="182" customFormat="1" x14ac:dyDescent="0.2">
      <c r="A43" s="18">
        <v>63622</v>
      </c>
      <c r="B43" s="19"/>
      <c r="C43" s="20"/>
      <c r="D43" s="20"/>
      <c r="E43" s="20">
        <v>10000</v>
      </c>
      <c r="F43" s="20"/>
      <c r="G43" s="21"/>
      <c r="H43" s="21"/>
      <c r="I43" s="22"/>
    </row>
    <row r="44" spans="1:9" ht="13.5" customHeight="1" x14ac:dyDescent="0.2">
      <c r="A44" s="18">
        <v>63623</v>
      </c>
      <c r="B44" s="19"/>
      <c r="C44" s="20"/>
      <c r="D44" s="20"/>
      <c r="E44" s="20">
        <v>140000</v>
      </c>
      <c r="F44" s="20"/>
      <c r="G44" s="21"/>
      <c r="H44" s="21"/>
      <c r="I44" s="22"/>
    </row>
    <row r="45" spans="1:9" ht="13.5" customHeight="1" x14ac:dyDescent="0.2">
      <c r="A45" s="18">
        <v>63811</v>
      </c>
      <c r="B45" s="19"/>
      <c r="C45" s="20"/>
      <c r="D45" s="20"/>
      <c r="E45" s="20">
        <v>245000</v>
      </c>
      <c r="F45" s="20"/>
      <c r="G45" s="21"/>
      <c r="H45" s="21"/>
      <c r="I45" s="22"/>
    </row>
    <row r="46" spans="1:9" ht="13.5" customHeight="1" x14ac:dyDescent="0.2">
      <c r="A46" s="18">
        <v>66314</v>
      </c>
      <c r="B46" s="19"/>
      <c r="C46" s="20"/>
      <c r="D46" s="20"/>
      <c r="E46" s="20"/>
      <c r="F46" s="20">
        <v>35000</v>
      </c>
      <c r="G46" s="21"/>
      <c r="H46" s="21"/>
      <c r="I46" s="22"/>
    </row>
    <row r="47" spans="1:9" s="182" customFormat="1" ht="13.5" customHeight="1" x14ac:dyDescent="0.2">
      <c r="A47" s="18">
        <v>67111</v>
      </c>
      <c r="B47" s="19">
        <v>814302.2</v>
      </c>
      <c r="C47" s="20"/>
      <c r="D47" s="20"/>
      <c r="E47" s="20"/>
      <c r="F47" s="20"/>
      <c r="G47" s="21"/>
      <c r="H47" s="21"/>
      <c r="I47" s="22"/>
    </row>
    <row r="48" spans="1:9" ht="13.5" thickBot="1" x14ac:dyDescent="0.25">
      <c r="A48" s="186">
        <v>72119</v>
      </c>
      <c r="B48" s="23"/>
      <c r="C48" s="24"/>
      <c r="D48" s="24"/>
      <c r="E48" s="24"/>
      <c r="F48" s="24"/>
      <c r="G48" s="25">
        <v>1200</v>
      </c>
      <c r="H48" s="25"/>
      <c r="I48" s="26"/>
    </row>
    <row r="49" spans="1:9" s="1" customFormat="1" ht="30" customHeight="1" thickBot="1" x14ac:dyDescent="0.25">
      <c r="A49" s="27" t="s">
        <v>17</v>
      </c>
      <c r="B49" s="28">
        <v>814302.2</v>
      </c>
      <c r="C49" s="29">
        <f>C38+C39</f>
        <v>161500</v>
      </c>
      <c r="D49" s="30">
        <v>40000</v>
      </c>
      <c r="E49" s="29">
        <f>SUM(E38:E48)</f>
        <v>7155000</v>
      </c>
      <c r="F49" s="30">
        <v>35000</v>
      </c>
      <c r="G49" s="29">
        <v>1200</v>
      </c>
      <c r="H49" s="31">
        <v>0</v>
      </c>
      <c r="I49" s="31">
        <v>0</v>
      </c>
    </row>
    <row r="50" spans="1:9" s="1" customFormat="1" ht="28.5" customHeight="1" thickBot="1" x14ac:dyDescent="0.25">
      <c r="A50" s="27" t="s">
        <v>340</v>
      </c>
      <c r="B50" s="223">
        <f>B49+C49+D49+E49+F49+G49+I49</f>
        <v>8207002.2000000002</v>
      </c>
      <c r="C50" s="224"/>
      <c r="D50" s="224"/>
      <c r="E50" s="224"/>
      <c r="F50" s="224"/>
      <c r="G50" s="224"/>
      <c r="H50" s="224"/>
      <c r="I50" s="225"/>
    </row>
    <row r="51" spans="1:9" ht="13.5" customHeight="1" x14ac:dyDescent="0.2">
      <c r="C51" s="34"/>
      <c r="D51" s="78"/>
      <c r="E51" s="80"/>
    </row>
    <row r="52" spans="1:9" ht="13.5" customHeight="1" x14ac:dyDescent="0.2">
      <c r="C52" s="34"/>
      <c r="D52" s="81"/>
      <c r="E52" s="82"/>
    </row>
    <row r="53" spans="1:9" ht="13.5" customHeight="1" x14ac:dyDescent="0.2">
      <c r="D53" s="83"/>
      <c r="E53" s="84"/>
    </row>
    <row r="54" spans="1:9" ht="13.5" customHeight="1" x14ac:dyDescent="0.2">
      <c r="D54" s="85"/>
      <c r="E54" s="86"/>
    </row>
    <row r="55" spans="1:9" ht="13.5" customHeight="1" x14ac:dyDescent="0.2">
      <c r="D55" s="78"/>
      <c r="E55" s="79"/>
    </row>
    <row r="56" spans="1:9" ht="28.5" customHeight="1" x14ac:dyDescent="0.2">
      <c r="C56" s="34"/>
      <c r="D56" s="78"/>
      <c r="E56" s="87"/>
    </row>
    <row r="57" spans="1:9" ht="13.5" customHeight="1" x14ac:dyDescent="0.2">
      <c r="C57" s="34"/>
      <c r="D57" s="78"/>
      <c r="E57" s="82"/>
    </row>
    <row r="58" spans="1:9" ht="13.5" customHeight="1" x14ac:dyDescent="0.2">
      <c r="D58" s="78"/>
      <c r="E58" s="79"/>
    </row>
    <row r="59" spans="1:9" ht="13.5" customHeight="1" x14ac:dyDescent="0.2">
      <c r="D59" s="78"/>
      <c r="E59" s="86"/>
    </row>
    <row r="60" spans="1:9" ht="13.5" customHeight="1" x14ac:dyDescent="0.2">
      <c r="D60" s="78"/>
      <c r="E60" s="79"/>
    </row>
    <row r="61" spans="1:9" ht="22.5" customHeight="1" x14ac:dyDescent="0.2">
      <c r="D61" s="78"/>
      <c r="E61" s="88"/>
    </row>
    <row r="62" spans="1:9" ht="13.5" customHeight="1" x14ac:dyDescent="0.2">
      <c r="D62" s="83"/>
      <c r="E62" s="84"/>
    </row>
    <row r="63" spans="1:9" ht="13.5" customHeight="1" x14ac:dyDescent="0.2">
      <c r="B63" s="34"/>
      <c r="D63" s="83"/>
      <c r="E63" s="89"/>
    </row>
    <row r="64" spans="1:9" ht="13.5" customHeight="1" x14ac:dyDescent="0.2">
      <c r="C64" s="34"/>
      <c r="D64" s="83"/>
      <c r="E64" s="90"/>
    </row>
    <row r="65" spans="1:5" ht="13.5" customHeight="1" x14ac:dyDescent="0.2">
      <c r="C65" s="34"/>
      <c r="D65" s="85"/>
      <c r="E65" s="82"/>
    </row>
    <row r="66" spans="1:5" ht="13.5" customHeight="1" x14ac:dyDescent="0.2">
      <c r="D66" s="78"/>
      <c r="E66" s="79"/>
    </row>
    <row r="67" spans="1:5" ht="13.5" customHeight="1" x14ac:dyDescent="0.2">
      <c r="B67" s="34"/>
      <c r="D67" s="78"/>
      <c r="E67" s="80"/>
    </row>
    <row r="68" spans="1:5" ht="13.5" customHeight="1" x14ac:dyDescent="0.2">
      <c r="C68" s="34"/>
      <c r="D68" s="78"/>
      <c r="E68" s="89"/>
    </row>
    <row r="69" spans="1:5" ht="13.5" customHeight="1" x14ac:dyDescent="0.2">
      <c r="C69" s="34"/>
      <c r="D69" s="85"/>
      <c r="E69" s="82"/>
    </row>
    <row r="70" spans="1:5" ht="13.5" customHeight="1" x14ac:dyDescent="0.2">
      <c r="D70" s="83"/>
      <c r="E70" s="79"/>
    </row>
    <row r="71" spans="1:5" ht="13.5" customHeight="1" x14ac:dyDescent="0.2">
      <c r="C71" s="34"/>
      <c r="D71" s="83"/>
      <c r="E71" s="89"/>
    </row>
    <row r="72" spans="1:5" ht="22.5" customHeight="1" x14ac:dyDescent="0.2">
      <c r="D72" s="85"/>
      <c r="E72" s="88"/>
    </row>
    <row r="73" spans="1:5" ht="13.5" customHeight="1" x14ac:dyDescent="0.2">
      <c r="D73" s="78"/>
      <c r="E73" s="79"/>
    </row>
    <row r="74" spans="1:5" ht="13.5" customHeight="1" x14ac:dyDescent="0.2">
      <c r="D74" s="85"/>
      <c r="E74" s="82"/>
    </row>
    <row r="75" spans="1:5" ht="13.5" customHeight="1" x14ac:dyDescent="0.2">
      <c r="D75" s="78"/>
      <c r="E75" s="79"/>
    </row>
    <row r="76" spans="1:5" ht="13.5" customHeight="1" x14ac:dyDescent="0.2">
      <c r="D76" s="78"/>
      <c r="E76" s="79"/>
    </row>
    <row r="77" spans="1:5" ht="13.5" customHeight="1" x14ac:dyDescent="0.2">
      <c r="A77" s="34"/>
      <c r="D77" s="91"/>
      <c r="E77" s="89"/>
    </row>
    <row r="78" spans="1:5" ht="13.5" customHeight="1" x14ac:dyDescent="0.2">
      <c r="B78" s="34"/>
      <c r="C78" s="34"/>
      <c r="D78" s="92"/>
      <c r="E78" s="89"/>
    </row>
    <row r="79" spans="1:5" ht="13.5" customHeight="1" x14ac:dyDescent="0.2">
      <c r="B79" s="34"/>
      <c r="C79" s="34"/>
      <c r="D79" s="92"/>
      <c r="E79" s="80"/>
    </row>
    <row r="80" spans="1:5" ht="13.5" customHeight="1" x14ac:dyDescent="0.2">
      <c r="B80" s="34"/>
      <c r="C80" s="34"/>
      <c r="D80" s="85"/>
      <c r="E80" s="86"/>
    </row>
    <row r="81" spans="2:5" x14ac:dyDescent="0.2">
      <c r="D81" s="78"/>
      <c r="E81" s="79"/>
    </row>
    <row r="82" spans="2:5" x14ac:dyDescent="0.2">
      <c r="B82" s="34"/>
      <c r="D82" s="78"/>
      <c r="E82" s="89"/>
    </row>
    <row r="83" spans="2:5" x14ac:dyDescent="0.2">
      <c r="C83" s="34"/>
      <c r="D83" s="78"/>
      <c r="E83" s="80"/>
    </row>
    <row r="84" spans="2:5" x14ac:dyDescent="0.2">
      <c r="C84" s="34"/>
      <c r="D84" s="85"/>
      <c r="E84" s="82"/>
    </row>
    <row r="85" spans="2:5" x14ac:dyDescent="0.2">
      <c r="D85" s="78"/>
      <c r="E85" s="79"/>
    </row>
    <row r="86" spans="2:5" x14ac:dyDescent="0.2">
      <c r="D86" s="78"/>
      <c r="E86" s="79"/>
    </row>
    <row r="87" spans="2:5" x14ac:dyDescent="0.2">
      <c r="D87" s="35"/>
      <c r="E87" s="36"/>
    </row>
    <row r="88" spans="2:5" x14ac:dyDescent="0.2">
      <c r="D88" s="78"/>
      <c r="E88" s="79"/>
    </row>
    <row r="89" spans="2:5" x14ac:dyDescent="0.2">
      <c r="D89" s="78"/>
      <c r="E89" s="79"/>
    </row>
    <row r="90" spans="2:5" x14ac:dyDescent="0.2">
      <c r="D90" s="78"/>
      <c r="E90" s="79"/>
    </row>
    <row r="91" spans="2:5" x14ac:dyDescent="0.2">
      <c r="D91" s="85"/>
      <c r="E91" s="82"/>
    </row>
    <row r="92" spans="2:5" x14ac:dyDescent="0.2">
      <c r="D92" s="78"/>
      <c r="E92" s="79"/>
    </row>
    <row r="93" spans="2:5" x14ac:dyDescent="0.2">
      <c r="D93" s="85"/>
      <c r="E93" s="82"/>
    </row>
    <row r="94" spans="2:5" x14ac:dyDescent="0.2">
      <c r="D94" s="78"/>
      <c r="E94" s="79"/>
    </row>
    <row r="95" spans="2:5" x14ac:dyDescent="0.2">
      <c r="D95" s="78"/>
      <c r="E95" s="79"/>
    </row>
    <row r="96" spans="2:5" x14ac:dyDescent="0.2">
      <c r="D96" s="78"/>
      <c r="E96" s="79"/>
    </row>
    <row r="97" spans="1:5" x14ac:dyDescent="0.2">
      <c r="D97" s="78"/>
      <c r="E97" s="79"/>
    </row>
    <row r="98" spans="1:5" ht="28.5" customHeight="1" x14ac:dyDescent="0.2">
      <c r="A98" s="93"/>
      <c r="B98" s="93"/>
      <c r="C98" s="93"/>
      <c r="D98" s="94"/>
      <c r="E98" s="37"/>
    </row>
    <row r="99" spans="1:5" x14ac:dyDescent="0.2">
      <c r="C99" s="34"/>
      <c r="D99" s="78"/>
      <c r="E99" s="80"/>
    </row>
    <row r="100" spans="1:5" x14ac:dyDescent="0.2">
      <c r="D100" s="38"/>
      <c r="E100" s="39"/>
    </row>
    <row r="101" spans="1:5" x14ac:dyDescent="0.2">
      <c r="D101" s="78"/>
      <c r="E101" s="79"/>
    </row>
    <row r="102" spans="1:5" x14ac:dyDescent="0.2">
      <c r="D102" s="35"/>
      <c r="E102" s="36"/>
    </row>
    <row r="103" spans="1:5" x14ac:dyDescent="0.2">
      <c r="D103" s="35"/>
      <c r="E103" s="36"/>
    </row>
    <row r="104" spans="1:5" x14ac:dyDescent="0.2">
      <c r="D104" s="78"/>
      <c r="E104" s="79"/>
    </row>
    <row r="105" spans="1:5" x14ac:dyDescent="0.2">
      <c r="D105" s="85"/>
      <c r="E105" s="82"/>
    </row>
    <row r="106" spans="1:5" x14ac:dyDescent="0.2">
      <c r="D106" s="78"/>
      <c r="E106" s="79"/>
    </row>
    <row r="107" spans="1:5" x14ac:dyDescent="0.2">
      <c r="D107" s="78"/>
      <c r="E107" s="79"/>
    </row>
    <row r="108" spans="1:5" x14ac:dyDescent="0.2">
      <c r="D108" s="85"/>
      <c r="E108" s="82"/>
    </row>
    <row r="109" spans="1:5" x14ac:dyDescent="0.2">
      <c r="D109" s="78"/>
      <c r="E109" s="79"/>
    </row>
    <row r="110" spans="1:5" x14ac:dyDescent="0.2">
      <c r="D110" s="35"/>
      <c r="E110" s="36"/>
    </row>
    <row r="111" spans="1:5" x14ac:dyDescent="0.2">
      <c r="D111" s="85"/>
      <c r="E111" s="39"/>
    </row>
    <row r="112" spans="1:5" x14ac:dyDescent="0.2">
      <c r="D112" s="83"/>
      <c r="E112" s="36"/>
    </row>
    <row r="113" spans="2:5" x14ac:dyDescent="0.2">
      <c r="D113" s="85"/>
      <c r="E113" s="82"/>
    </row>
    <row r="114" spans="2:5" x14ac:dyDescent="0.2">
      <c r="D114" s="78"/>
      <c r="E114" s="79"/>
    </row>
    <row r="115" spans="2:5" x14ac:dyDescent="0.2">
      <c r="C115" s="34"/>
      <c r="D115" s="78"/>
      <c r="E115" s="80"/>
    </row>
    <row r="116" spans="2:5" x14ac:dyDescent="0.2">
      <c r="D116" s="83"/>
      <c r="E116" s="82"/>
    </row>
    <row r="117" spans="2:5" x14ac:dyDescent="0.2">
      <c r="D117" s="83"/>
      <c r="E117" s="36"/>
    </row>
    <row r="118" spans="2:5" x14ac:dyDescent="0.2">
      <c r="C118" s="34"/>
      <c r="D118" s="83"/>
      <c r="E118" s="40"/>
    </row>
    <row r="119" spans="2:5" x14ac:dyDescent="0.2">
      <c r="C119" s="34"/>
      <c r="D119" s="85"/>
      <c r="E119" s="86"/>
    </row>
    <row r="120" spans="2:5" x14ac:dyDescent="0.2">
      <c r="D120" s="78"/>
      <c r="E120" s="79"/>
    </row>
    <row r="121" spans="2:5" x14ac:dyDescent="0.2">
      <c r="D121" s="38"/>
      <c r="E121" s="41"/>
    </row>
    <row r="122" spans="2:5" ht="11.25" customHeight="1" x14ac:dyDescent="0.2">
      <c r="D122" s="35"/>
      <c r="E122" s="36"/>
    </row>
    <row r="123" spans="2:5" ht="24" customHeight="1" x14ac:dyDescent="0.2">
      <c r="B123" s="34"/>
      <c r="D123" s="35"/>
      <c r="E123" s="42"/>
    </row>
    <row r="124" spans="2:5" ht="15" customHeight="1" x14ac:dyDescent="0.2">
      <c r="C124" s="34"/>
      <c r="D124" s="35"/>
      <c r="E124" s="42"/>
    </row>
    <row r="125" spans="2:5" ht="11.25" customHeight="1" x14ac:dyDescent="0.2">
      <c r="D125" s="38"/>
      <c r="E125" s="39"/>
    </row>
    <row r="126" spans="2:5" x14ac:dyDescent="0.2">
      <c r="D126" s="35"/>
      <c r="E126" s="36"/>
    </row>
    <row r="127" spans="2:5" ht="13.5" customHeight="1" x14ac:dyDescent="0.2">
      <c r="B127" s="34"/>
      <c r="D127" s="35"/>
      <c r="E127" s="43"/>
    </row>
    <row r="128" spans="2:5" ht="12.75" customHeight="1" x14ac:dyDescent="0.2">
      <c r="C128" s="34"/>
      <c r="D128" s="35"/>
      <c r="E128" s="80"/>
    </row>
    <row r="129" spans="1:5" ht="12.75" customHeight="1" x14ac:dyDescent="0.2">
      <c r="C129" s="34"/>
      <c r="D129" s="85"/>
      <c r="E129" s="86"/>
    </row>
    <row r="130" spans="1:5" x14ac:dyDescent="0.2">
      <c r="D130" s="78"/>
      <c r="E130" s="79"/>
    </row>
    <row r="131" spans="1:5" x14ac:dyDescent="0.2">
      <c r="C131" s="34"/>
      <c r="D131" s="78"/>
      <c r="E131" s="40"/>
    </row>
    <row r="132" spans="1:5" x14ac:dyDescent="0.2">
      <c r="D132" s="38"/>
      <c r="E132" s="39"/>
    </row>
    <row r="133" spans="1:5" x14ac:dyDescent="0.2">
      <c r="D133" s="35"/>
      <c r="E133" s="36"/>
    </row>
    <row r="134" spans="1:5" x14ac:dyDescent="0.2">
      <c r="D134" s="78"/>
      <c r="E134" s="79"/>
    </row>
    <row r="135" spans="1:5" ht="19.5" customHeight="1" x14ac:dyDescent="0.2">
      <c r="A135" s="89"/>
      <c r="B135" s="57"/>
      <c r="C135" s="57"/>
      <c r="D135" s="57"/>
      <c r="E135" s="89"/>
    </row>
    <row r="136" spans="1:5" ht="15" customHeight="1" x14ac:dyDescent="0.2">
      <c r="A136" s="34"/>
      <c r="D136" s="91"/>
      <c r="E136" s="89"/>
    </row>
    <row r="137" spans="1:5" x14ac:dyDescent="0.2">
      <c r="A137" s="34"/>
      <c r="B137" s="34"/>
      <c r="D137" s="91"/>
      <c r="E137" s="80"/>
    </row>
    <row r="138" spans="1:5" x14ac:dyDescent="0.2">
      <c r="C138" s="34"/>
      <c r="D138" s="78"/>
      <c r="E138" s="89"/>
    </row>
    <row r="139" spans="1:5" x14ac:dyDescent="0.2">
      <c r="D139" s="81"/>
      <c r="E139" s="82"/>
    </row>
    <row r="140" spans="1:5" x14ac:dyDescent="0.2">
      <c r="B140" s="34"/>
      <c r="D140" s="78"/>
      <c r="E140" s="80"/>
    </row>
    <row r="141" spans="1:5" x14ac:dyDescent="0.2">
      <c r="C141" s="34"/>
      <c r="D141" s="78"/>
      <c r="E141" s="80"/>
    </row>
    <row r="142" spans="1:5" x14ac:dyDescent="0.2">
      <c r="D142" s="85"/>
      <c r="E142" s="86"/>
    </row>
    <row r="143" spans="1:5" ht="22.5" customHeight="1" x14ac:dyDescent="0.2">
      <c r="C143" s="34"/>
      <c r="D143" s="78"/>
      <c r="E143" s="87"/>
    </row>
    <row r="144" spans="1:5" x14ac:dyDescent="0.2">
      <c r="D144" s="78"/>
      <c r="E144" s="86"/>
    </row>
    <row r="145" spans="1:5" x14ac:dyDescent="0.2">
      <c r="B145" s="34"/>
      <c r="D145" s="83"/>
      <c r="E145" s="89"/>
    </row>
    <row r="146" spans="1:5" x14ac:dyDescent="0.2">
      <c r="C146" s="34"/>
      <c r="D146" s="83"/>
      <c r="E146" s="90"/>
    </row>
    <row r="147" spans="1:5" x14ac:dyDescent="0.2">
      <c r="D147" s="85"/>
      <c r="E147" s="82"/>
    </row>
    <row r="148" spans="1:5" ht="13.5" customHeight="1" x14ac:dyDescent="0.2">
      <c r="A148" s="34"/>
      <c r="D148" s="91"/>
      <c r="E148" s="89"/>
    </row>
    <row r="149" spans="1:5" ht="13.5" customHeight="1" x14ac:dyDescent="0.2">
      <c r="B149" s="34"/>
      <c r="D149" s="78"/>
      <c r="E149" s="89"/>
    </row>
    <row r="150" spans="1:5" ht="13.5" customHeight="1" x14ac:dyDescent="0.2">
      <c r="C150" s="34"/>
      <c r="D150" s="78"/>
      <c r="E150" s="80"/>
    </row>
    <row r="151" spans="1:5" x14ac:dyDescent="0.2">
      <c r="C151" s="34"/>
      <c r="D151" s="85"/>
      <c r="E151" s="82"/>
    </row>
    <row r="152" spans="1:5" x14ac:dyDescent="0.2">
      <c r="C152" s="34"/>
      <c r="D152" s="78"/>
      <c r="E152" s="80"/>
    </row>
    <row r="153" spans="1:5" x14ac:dyDescent="0.2">
      <c r="D153" s="38"/>
      <c r="E153" s="39"/>
    </row>
    <row r="154" spans="1:5" x14ac:dyDescent="0.2">
      <c r="C154" s="34"/>
      <c r="D154" s="83"/>
      <c r="E154" s="40"/>
    </row>
    <row r="155" spans="1:5" x14ac:dyDescent="0.2">
      <c r="C155" s="34"/>
      <c r="D155" s="85"/>
      <c r="E155" s="86"/>
    </row>
    <row r="156" spans="1:5" x14ac:dyDescent="0.2">
      <c r="D156" s="38"/>
      <c r="E156" s="44"/>
    </row>
    <row r="157" spans="1:5" x14ac:dyDescent="0.2">
      <c r="B157" s="34"/>
      <c r="D157" s="35"/>
      <c r="E157" s="43"/>
    </row>
    <row r="158" spans="1:5" x14ac:dyDescent="0.2">
      <c r="C158" s="34"/>
      <c r="D158" s="35"/>
      <c r="E158" s="80"/>
    </row>
    <row r="159" spans="1:5" x14ac:dyDescent="0.2">
      <c r="C159" s="34"/>
      <c r="D159" s="85"/>
      <c r="E159" s="86"/>
    </row>
    <row r="160" spans="1:5" x14ac:dyDescent="0.2">
      <c r="C160" s="34"/>
      <c r="D160" s="85"/>
      <c r="E160" s="86"/>
    </row>
    <row r="161" spans="1:5" x14ac:dyDescent="0.2">
      <c r="D161" s="78"/>
      <c r="E161" s="79"/>
    </row>
    <row r="162" spans="1:5" ht="18" customHeight="1" x14ac:dyDescent="0.2">
      <c r="A162" s="217"/>
      <c r="B162" s="218"/>
      <c r="C162" s="218"/>
      <c r="D162" s="218"/>
      <c r="E162" s="218"/>
    </row>
    <row r="163" spans="1:5" ht="28.5" customHeight="1" x14ac:dyDescent="0.2">
      <c r="A163" s="93"/>
      <c r="B163" s="93"/>
      <c r="C163" s="93"/>
      <c r="D163" s="94"/>
      <c r="E163" s="37"/>
    </row>
    <row r="165" spans="1:5" x14ac:dyDescent="0.2">
      <c r="A165" s="34"/>
      <c r="B165" s="34"/>
      <c r="C165" s="34"/>
      <c r="D165" s="46"/>
      <c r="E165" s="10"/>
    </row>
    <row r="166" spans="1:5" x14ac:dyDescent="0.2">
      <c r="A166" s="34"/>
      <c r="B166" s="34"/>
      <c r="C166" s="34"/>
      <c r="D166" s="46"/>
      <c r="E166" s="10"/>
    </row>
    <row r="167" spans="1:5" ht="17.25" customHeight="1" x14ac:dyDescent="0.2">
      <c r="A167" s="34"/>
      <c r="B167" s="34"/>
      <c r="C167" s="34"/>
      <c r="D167" s="46"/>
      <c r="E167" s="10"/>
    </row>
    <row r="168" spans="1:5" ht="13.5" customHeight="1" x14ac:dyDescent="0.2">
      <c r="A168" s="34"/>
      <c r="B168" s="34"/>
      <c r="C168" s="34"/>
      <c r="D168" s="46"/>
      <c r="E168" s="10"/>
    </row>
    <row r="169" spans="1:5" x14ac:dyDescent="0.2">
      <c r="A169" s="34"/>
      <c r="B169" s="34"/>
      <c r="C169" s="34"/>
      <c r="D169" s="46"/>
      <c r="E169" s="10"/>
    </row>
    <row r="170" spans="1:5" x14ac:dyDescent="0.2">
      <c r="A170" s="34"/>
      <c r="B170" s="34"/>
      <c r="C170" s="34"/>
    </row>
    <row r="171" spans="1:5" x14ac:dyDescent="0.2">
      <c r="A171" s="34"/>
      <c r="B171" s="34"/>
      <c r="C171" s="34"/>
      <c r="D171" s="46"/>
      <c r="E171" s="10"/>
    </row>
    <row r="172" spans="1:5" x14ac:dyDescent="0.2">
      <c r="A172" s="34"/>
      <c r="B172" s="34"/>
      <c r="C172" s="34"/>
      <c r="D172" s="46"/>
      <c r="E172" s="47"/>
    </row>
    <row r="173" spans="1:5" x14ac:dyDescent="0.2">
      <c r="A173" s="34"/>
      <c r="B173" s="34"/>
      <c r="C173" s="34"/>
      <c r="D173" s="46"/>
      <c r="E173" s="10"/>
    </row>
    <row r="174" spans="1:5" ht="22.5" customHeight="1" x14ac:dyDescent="0.2">
      <c r="A174" s="34"/>
      <c r="B174" s="34"/>
      <c r="C174" s="34"/>
      <c r="D174" s="46"/>
      <c r="E174" s="87"/>
    </row>
    <row r="175" spans="1:5" ht="22.5" customHeight="1" x14ac:dyDescent="0.2">
      <c r="D175" s="85"/>
      <c r="E175" s="88"/>
    </row>
  </sheetData>
  <mergeCells count="8">
    <mergeCell ref="A162:E162"/>
    <mergeCell ref="A1:H1"/>
    <mergeCell ref="B3:I3"/>
    <mergeCell ref="B17:I17"/>
    <mergeCell ref="B19:I19"/>
    <mergeCell ref="B33:I33"/>
    <mergeCell ref="B50:I50"/>
    <mergeCell ref="B36:I36"/>
  </mergeCells>
  <phoneticPr fontId="0" type="noConversion"/>
  <printOptions horizontalCentered="1"/>
  <pageMargins left="0.25" right="0.25" top="0.75" bottom="0.75" header="0.3" footer="0.3"/>
  <pageSetup paperSize="9" scale="88" firstPageNumber="2" orientation="landscape" useFirstPageNumber="1" r:id="rId1"/>
  <headerFooter alignWithMargins="0">
    <oddFooter>&amp;R&amp;P</oddFooter>
  </headerFooter>
  <rowBreaks count="3" manualBreakCount="3">
    <brk id="17" max="8" man="1"/>
    <brk id="96" max="9" man="1"/>
    <brk id="16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9"/>
  <sheetViews>
    <sheetView zoomScaleNormal="100" workbookViewId="0">
      <selection activeCell="C294" sqref="C294:AA294"/>
    </sheetView>
  </sheetViews>
  <sheetFormatPr defaultColWidth="11.42578125" defaultRowHeight="12.75" x14ac:dyDescent="0.2"/>
  <cols>
    <col min="1" max="1" width="11.42578125" style="50" bestFit="1" customWidth="1"/>
    <col min="2" max="2" width="34.42578125" style="51" customWidth="1"/>
    <col min="3" max="3" width="14.5703125" style="2" customWidth="1"/>
    <col min="4" max="4" width="11.28515625" style="2" customWidth="1"/>
    <col min="5" max="5" width="11" style="2" customWidth="1"/>
    <col min="6" max="6" width="9.5703125" style="2" customWidth="1"/>
    <col min="7" max="7" width="13" style="2" customWidth="1"/>
    <col min="8" max="9" width="10.85546875" style="2" customWidth="1"/>
    <col min="10" max="10" width="7.28515625" style="2" customWidth="1"/>
    <col min="11" max="11" width="14.42578125" style="2" customWidth="1"/>
    <col min="12" max="12" width="12.28515625" style="2" bestFit="1" customWidth="1"/>
    <col min="13" max="13" width="14.140625" style="148" customWidth="1"/>
    <col min="14" max="14" width="12.140625" style="148" customWidth="1"/>
    <col min="15" max="15" width="14.85546875" style="148" customWidth="1"/>
    <col min="16" max="17" width="11.42578125" style="148"/>
    <col min="18" max="18" width="6" style="148" customWidth="1"/>
    <col min="19" max="19" width="13.85546875" style="148" customWidth="1"/>
    <col min="20" max="22" width="11.42578125" style="148"/>
    <col min="23" max="23" width="14.28515625" style="148" customWidth="1"/>
    <col min="24" max="25" width="11.42578125" style="148"/>
    <col min="26" max="26" width="7.42578125" style="148" customWidth="1"/>
    <col min="27" max="253" width="11.42578125" style="148"/>
    <col min="254" max="254" width="11.42578125" style="148" bestFit="1" customWidth="1"/>
    <col min="255" max="255" width="34.42578125" style="148" customWidth="1"/>
    <col min="256" max="256" width="14.28515625" style="148" customWidth="1"/>
    <col min="257" max="257" width="15.7109375" style="148" customWidth="1"/>
    <col min="258" max="258" width="12.42578125" style="148" bestFit="1" customWidth="1"/>
    <col min="259" max="259" width="14.140625" style="148" bestFit="1" customWidth="1"/>
    <col min="260" max="260" width="12" style="148" customWidth="1"/>
    <col min="261" max="262" width="10.85546875" style="148" customWidth="1"/>
    <col min="263" max="263" width="14.28515625" style="148" customWidth="1"/>
    <col min="264" max="264" width="10" style="148" bestFit="1" customWidth="1"/>
    <col min="265" max="266" width="12.28515625" style="148" bestFit="1" customWidth="1"/>
    <col min="267" max="267" width="14.140625" style="148" customWidth="1"/>
    <col min="268" max="268" width="15.140625" style="148" customWidth="1"/>
    <col min="269" max="269" width="11.42578125" style="148"/>
    <col min="270" max="270" width="10.85546875" style="148" customWidth="1"/>
    <col min="271" max="273" width="11.42578125" style="148"/>
    <col min="274" max="274" width="13.85546875" style="148" customWidth="1"/>
    <col min="275" max="278" width="11.42578125" style="148"/>
    <col min="279" max="279" width="10.85546875" style="148" customWidth="1"/>
    <col min="280" max="509" width="11.42578125" style="148"/>
    <col min="510" max="510" width="11.42578125" style="148" bestFit="1" customWidth="1"/>
    <col min="511" max="511" width="34.42578125" style="148" customWidth="1"/>
    <col min="512" max="512" width="14.28515625" style="148" customWidth="1"/>
    <col min="513" max="513" width="15.7109375" style="148" customWidth="1"/>
    <col min="514" max="514" width="12.42578125" style="148" bestFit="1" customWidth="1"/>
    <col min="515" max="515" width="14.140625" style="148" bestFit="1" customWidth="1"/>
    <col min="516" max="516" width="12" style="148" customWidth="1"/>
    <col min="517" max="518" width="10.85546875" style="148" customWidth="1"/>
    <col min="519" max="519" width="14.28515625" style="148" customWidth="1"/>
    <col min="520" max="520" width="10" style="148" bestFit="1" customWidth="1"/>
    <col min="521" max="522" width="12.28515625" style="148" bestFit="1" customWidth="1"/>
    <col min="523" max="523" width="14.140625" style="148" customWidth="1"/>
    <col min="524" max="524" width="15.140625" style="148" customWidth="1"/>
    <col min="525" max="525" width="11.42578125" style="148"/>
    <col min="526" max="526" width="10.85546875" style="148" customWidth="1"/>
    <col min="527" max="529" width="11.42578125" style="148"/>
    <col min="530" max="530" width="13.85546875" style="148" customWidth="1"/>
    <col min="531" max="534" width="11.42578125" style="148"/>
    <col min="535" max="535" width="10.85546875" style="148" customWidth="1"/>
    <col min="536" max="765" width="11.42578125" style="148"/>
    <col min="766" max="766" width="11.42578125" style="148" bestFit="1" customWidth="1"/>
    <col min="767" max="767" width="34.42578125" style="148" customWidth="1"/>
    <col min="768" max="768" width="14.28515625" style="148" customWidth="1"/>
    <col min="769" max="769" width="15.7109375" style="148" customWidth="1"/>
    <col min="770" max="770" width="12.42578125" style="148" bestFit="1" customWidth="1"/>
    <col min="771" max="771" width="14.140625" style="148" bestFit="1" customWidth="1"/>
    <col min="772" max="772" width="12" style="148" customWidth="1"/>
    <col min="773" max="774" width="10.85546875" style="148" customWidth="1"/>
    <col min="775" max="775" width="14.28515625" style="148" customWidth="1"/>
    <col min="776" max="776" width="10" style="148" bestFit="1" customWidth="1"/>
    <col min="777" max="778" width="12.28515625" style="148" bestFit="1" customWidth="1"/>
    <col min="779" max="779" width="14.140625" style="148" customWidth="1"/>
    <col min="780" max="780" width="15.140625" style="148" customWidth="1"/>
    <col min="781" max="781" width="11.42578125" style="148"/>
    <col min="782" max="782" width="10.85546875" style="148" customWidth="1"/>
    <col min="783" max="785" width="11.42578125" style="148"/>
    <col min="786" max="786" width="13.85546875" style="148" customWidth="1"/>
    <col min="787" max="790" width="11.42578125" style="148"/>
    <col min="791" max="791" width="10.85546875" style="148" customWidth="1"/>
    <col min="792" max="1021" width="11.42578125" style="148"/>
    <col min="1022" max="1022" width="11.42578125" style="148" bestFit="1" customWidth="1"/>
    <col min="1023" max="1023" width="34.42578125" style="148" customWidth="1"/>
    <col min="1024" max="1024" width="14.28515625" style="148" customWidth="1"/>
    <col min="1025" max="1025" width="15.7109375" style="148" customWidth="1"/>
    <col min="1026" max="1026" width="12.42578125" style="148" bestFit="1" customWidth="1"/>
    <col min="1027" max="1027" width="14.140625" style="148" bestFit="1" customWidth="1"/>
    <col min="1028" max="1028" width="12" style="148" customWidth="1"/>
    <col min="1029" max="1030" width="10.85546875" style="148" customWidth="1"/>
    <col min="1031" max="1031" width="14.28515625" style="148" customWidth="1"/>
    <col min="1032" max="1032" width="10" style="148" bestFit="1" customWidth="1"/>
    <col min="1033" max="1034" width="12.28515625" style="148" bestFit="1" customWidth="1"/>
    <col min="1035" max="1035" width="14.140625" style="148" customWidth="1"/>
    <col min="1036" max="1036" width="15.140625" style="148" customWidth="1"/>
    <col min="1037" max="1037" width="11.42578125" style="148"/>
    <col min="1038" max="1038" width="10.85546875" style="148" customWidth="1"/>
    <col min="1039" max="1041" width="11.42578125" style="148"/>
    <col min="1042" max="1042" width="13.85546875" style="148" customWidth="1"/>
    <col min="1043" max="1046" width="11.42578125" style="148"/>
    <col min="1047" max="1047" width="10.85546875" style="148" customWidth="1"/>
    <col min="1048" max="1277" width="11.42578125" style="148"/>
    <col min="1278" max="1278" width="11.42578125" style="148" bestFit="1" customWidth="1"/>
    <col min="1279" max="1279" width="34.42578125" style="148" customWidth="1"/>
    <col min="1280" max="1280" width="14.28515625" style="148" customWidth="1"/>
    <col min="1281" max="1281" width="15.7109375" style="148" customWidth="1"/>
    <col min="1282" max="1282" width="12.42578125" style="148" bestFit="1" customWidth="1"/>
    <col min="1283" max="1283" width="14.140625" style="148" bestFit="1" customWidth="1"/>
    <col min="1284" max="1284" width="12" style="148" customWidth="1"/>
    <col min="1285" max="1286" width="10.85546875" style="148" customWidth="1"/>
    <col min="1287" max="1287" width="14.28515625" style="148" customWidth="1"/>
    <col min="1288" max="1288" width="10" style="148" bestFit="1" customWidth="1"/>
    <col min="1289" max="1290" width="12.28515625" style="148" bestFit="1" customWidth="1"/>
    <col min="1291" max="1291" width="14.140625" style="148" customWidth="1"/>
    <col min="1292" max="1292" width="15.140625" style="148" customWidth="1"/>
    <col min="1293" max="1293" width="11.42578125" style="148"/>
    <col min="1294" max="1294" width="10.85546875" style="148" customWidth="1"/>
    <col min="1295" max="1297" width="11.42578125" style="148"/>
    <col min="1298" max="1298" width="13.85546875" style="148" customWidth="1"/>
    <col min="1299" max="1302" width="11.42578125" style="148"/>
    <col min="1303" max="1303" width="10.85546875" style="148" customWidth="1"/>
    <col min="1304" max="1533" width="11.42578125" style="148"/>
    <col min="1534" max="1534" width="11.42578125" style="148" bestFit="1" customWidth="1"/>
    <col min="1535" max="1535" width="34.42578125" style="148" customWidth="1"/>
    <col min="1536" max="1536" width="14.28515625" style="148" customWidth="1"/>
    <col min="1537" max="1537" width="15.7109375" style="148" customWidth="1"/>
    <col min="1538" max="1538" width="12.42578125" style="148" bestFit="1" customWidth="1"/>
    <col min="1539" max="1539" width="14.140625" style="148" bestFit="1" customWidth="1"/>
    <col min="1540" max="1540" width="12" style="148" customWidth="1"/>
    <col min="1541" max="1542" width="10.85546875" style="148" customWidth="1"/>
    <col min="1543" max="1543" width="14.28515625" style="148" customWidth="1"/>
    <col min="1544" max="1544" width="10" style="148" bestFit="1" customWidth="1"/>
    <col min="1545" max="1546" width="12.28515625" style="148" bestFit="1" customWidth="1"/>
    <col min="1547" max="1547" width="14.140625" style="148" customWidth="1"/>
    <col min="1548" max="1548" width="15.140625" style="148" customWidth="1"/>
    <col min="1549" max="1549" width="11.42578125" style="148"/>
    <col min="1550" max="1550" width="10.85546875" style="148" customWidth="1"/>
    <col min="1551" max="1553" width="11.42578125" style="148"/>
    <col min="1554" max="1554" width="13.85546875" style="148" customWidth="1"/>
    <col min="1555" max="1558" width="11.42578125" style="148"/>
    <col min="1559" max="1559" width="10.85546875" style="148" customWidth="1"/>
    <col min="1560" max="1789" width="11.42578125" style="148"/>
    <col min="1790" max="1790" width="11.42578125" style="148" bestFit="1" customWidth="1"/>
    <col min="1791" max="1791" width="34.42578125" style="148" customWidth="1"/>
    <col min="1792" max="1792" width="14.28515625" style="148" customWidth="1"/>
    <col min="1793" max="1793" width="15.7109375" style="148" customWidth="1"/>
    <col min="1794" max="1794" width="12.42578125" style="148" bestFit="1" customWidth="1"/>
    <col min="1795" max="1795" width="14.140625" style="148" bestFit="1" customWidth="1"/>
    <col min="1796" max="1796" width="12" style="148" customWidth="1"/>
    <col min="1797" max="1798" width="10.85546875" style="148" customWidth="1"/>
    <col min="1799" max="1799" width="14.28515625" style="148" customWidth="1"/>
    <col min="1800" max="1800" width="10" style="148" bestFit="1" customWidth="1"/>
    <col min="1801" max="1802" width="12.28515625" style="148" bestFit="1" customWidth="1"/>
    <col min="1803" max="1803" width="14.140625" style="148" customWidth="1"/>
    <col min="1804" max="1804" width="15.140625" style="148" customWidth="1"/>
    <col min="1805" max="1805" width="11.42578125" style="148"/>
    <col min="1806" max="1806" width="10.85546875" style="148" customWidth="1"/>
    <col min="1807" max="1809" width="11.42578125" style="148"/>
    <col min="1810" max="1810" width="13.85546875" style="148" customWidth="1"/>
    <col min="1811" max="1814" width="11.42578125" style="148"/>
    <col min="1815" max="1815" width="10.85546875" style="148" customWidth="1"/>
    <col min="1816" max="2045" width="11.42578125" style="148"/>
    <col min="2046" max="2046" width="11.42578125" style="148" bestFit="1" customWidth="1"/>
    <col min="2047" max="2047" width="34.42578125" style="148" customWidth="1"/>
    <col min="2048" max="2048" width="14.28515625" style="148" customWidth="1"/>
    <col min="2049" max="2049" width="15.7109375" style="148" customWidth="1"/>
    <col min="2050" max="2050" width="12.42578125" style="148" bestFit="1" customWidth="1"/>
    <col min="2051" max="2051" width="14.140625" style="148" bestFit="1" customWidth="1"/>
    <col min="2052" max="2052" width="12" style="148" customWidth="1"/>
    <col min="2053" max="2054" width="10.85546875" style="148" customWidth="1"/>
    <col min="2055" max="2055" width="14.28515625" style="148" customWidth="1"/>
    <col min="2056" max="2056" width="10" style="148" bestFit="1" customWidth="1"/>
    <col min="2057" max="2058" width="12.28515625" style="148" bestFit="1" customWidth="1"/>
    <col min="2059" max="2059" width="14.140625" style="148" customWidth="1"/>
    <col min="2060" max="2060" width="15.140625" style="148" customWidth="1"/>
    <col min="2061" max="2061" width="11.42578125" style="148"/>
    <col min="2062" max="2062" width="10.85546875" style="148" customWidth="1"/>
    <col min="2063" max="2065" width="11.42578125" style="148"/>
    <col min="2066" max="2066" width="13.85546875" style="148" customWidth="1"/>
    <col min="2067" max="2070" width="11.42578125" style="148"/>
    <col min="2071" max="2071" width="10.85546875" style="148" customWidth="1"/>
    <col min="2072" max="2301" width="11.42578125" style="148"/>
    <col min="2302" max="2302" width="11.42578125" style="148" bestFit="1" customWidth="1"/>
    <col min="2303" max="2303" width="34.42578125" style="148" customWidth="1"/>
    <col min="2304" max="2304" width="14.28515625" style="148" customWidth="1"/>
    <col min="2305" max="2305" width="15.7109375" style="148" customWidth="1"/>
    <col min="2306" max="2306" width="12.42578125" style="148" bestFit="1" customWidth="1"/>
    <col min="2307" max="2307" width="14.140625" style="148" bestFit="1" customWidth="1"/>
    <col min="2308" max="2308" width="12" style="148" customWidth="1"/>
    <col min="2309" max="2310" width="10.85546875" style="148" customWidth="1"/>
    <col min="2311" max="2311" width="14.28515625" style="148" customWidth="1"/>
    <col min="2312" max="2312" width="10" style="148" bestFit="1" customWidth="1"/>
    <col min="2313" max="2314" width="12.28515625" style="148" bestFit="1" customWidth="1"/>
    <col min="2315" max="2315" width="14.140625" style="148" customWidth="1"/>
    <col min="2316" max="2316" width="15.140625" style="148" customWidth="1"/>
    <col min="2317" max="2317" width="11.42578125" style="148"/>
    <col min="2318" max="2318" width="10.85546875" style="148" customWidth="1"/>
    <col min="2319" max="2321" width="11.42578125" style="148"/>
    <col min="2322" max="2322" width="13.85546875" style="148" customWidth="1"/>
    <col min="2323" max="2326" width="11.42578125" style="148"/>
    <col min="2327" max="2327" width="10.85546875" style="148" customWidth="1"/>
    <col min="2328" max="2557" width="11.42578125" style="148"/>
    <col min="2558" max="2558" width="11.42578125" style="148" bestFit="1" customWidth="1"/>
    <col min="2559" max="2559" width="34.42578125" style="148" customWidth="1"/>
    <col min="2560" max="2560" width="14.28515625" style="148" customWidth="1"/>
    <col min="2561" max="2561" width="15.7109375" style="148" customWidth="1"/>
    <col min="2562" max="2562" width="12.42578125" style="148" bestFit="1" customWidth="1"/>
    <col min="2563" max="2563" width="14.140625" style="148" bestFit="1" customWidth="1"/>
    <col min="2564" max="2564" width="12" style="148" customWidth="1"/>
    <col min="2565" max="2566" width="10.85546875" style="148" customWidth="1"/>
    <col min="2567" max="2567" width="14.28515625" style="148" customWidth="1"/>
    <col min="2568" max="2568" width="10" style="148" bestFit="1" customWidth="1"/>
    <col min="2569" max="2570" width="12.28515625" style="148" bestFit="1" customWidth="1"/>
    <col min="2571" max="2571" width="14.140625" style="148" customWidth="1"/>
    <col min="2572" max="2572" width="15.140625" style="148" customWidth="1"/>
    <col min="2573" max="2573" width="11.42578125" style="148"/>
    <col min="2574" max="2574" width="10.85546875" style="148" customWidth="1"/>
    <col min="2575" max="2577" width="11.42578125" style="148"/>
    <col min="2578" max="2578" width="13.85546875" style="148" customWidth="1"/>
    <col min="2579" max="2582" width="11.42578125" style="148"/>
    <col min="2583" max="2583" width="10.85546875" style="148" customWidth="1"/>
    <col min="2584" max="2813" width="11.42578125" style="148"/>
    <col min="2814" max="2814" width="11.42578125" style="148" bestFit="1" customWidth="1"/>
    <col min="2815" max="2815" width="34.42578125" style="148" customWidth="1"/>
    <col min="2816" max="2816" width="14.28515625" style="148" customWidth="1"/>
    <col min="2817" max="2817" width="15.7109375" style="148" customWidth="1"/>
    <col min="2818" max="2818" width="12.42578125" style="148" bestFit="1" customWidth="1"/>
    <col min="2819" max="2819" width="14.140625" style="148" bestFit="1" customWidth="1"/>
    <col min="2820" max="2820" width="12" style="148" customWidth="1"/>
    <col min="2821" max="2822" width="10.85546875" style="148" customWidth="1"/>
    <col min="2823" max="2823" width="14.28515625" style="148" customWidth="1"/>
    <col min="2824" max="2824" width="10" style="148" bestFit="1" customWidth="1"/>
    <col min="2825" max="2826" width="12.28515625" style="148" bestFit="1" customWidth="1"/>
    <col min="2827" max="2827" width="14.140625" style="148" customWidth="1"/>
    <col min="2828" max="2828" width="15.140625" style="148" customWidth="1"/>
    <col min="2829" max="2829" width="11.42578125" style="148"/>
    <col min="2830" max="2830" width="10.85546875" style="148" customWidth="1"/>
    <col min="2831" max="2833" width="11.42578125" style="148"/>
    <col min="2834" max="2834" width="13.85546875" style="148" customWidth="1"/>
    <col min="2835" max="2838" width="11.42578125" style="148"/>
    <col min="2839" max="2839" width="10.85546875" style="148" customWidth="1"/>
    <col min="2840" max="3069" width="11.42578125" style="148"/>
    <col min="3070" max="3070" width="11.42578125" style="148" bestFit="1" customWidth="1"/>
    <col min="3071" max="3071" width="34.42578125" style="148" customWidth="1"/>
    <col min="3072" max="3072" width="14.28515625" style="148" customWidth="1"/>
    <col min="3073" max="3073" width="15.7109375" style="148" customWidth="1"/>
    <col min="3074" max="3074" width="12.42578125" style="148" bestFit="1" customWidth="1"/>
    <col min="3075" max="3075" width="14.140625" style="148" bestFit="1" customWidth="1"/>
    <col min="3076" max="3076" width="12" style="148" customWidth="1"/>
    <col min="3077" max="3078" width="10.85546875" style="148" customWidth="1"/>
    <col min="3079" max="3079" width="14.28515625" style="148" customWidth="1"/>
    <col min="3080" max="3080" width="10" style="148" bestFit="1" customWidth="1"/>
    <col min="3081" max="3082" width="12.28515625" style="148" bestFit="1" customWidth="1"/>
    <col min="3083" max="3083" width="14.140625" style="148" customWidth="1"/>
    <col min="3084" max="3084" width="15.140625" style="148" customWidth="1"/>
    <col min="3085" max="3085" width="11.42578125" style="148"/>
    <col min="3086" max="3086" width="10.85546875" style="148" customWidth="1"/>
    <col min="3087" max="3089" width="11.42578125" style="148"/>
    <col min="3090" max="3090" width="13.85546875" style="148" customWidth="1"/>
    <col min="3091" max="3094" width="11.42578125" style="148"/>
    <col min="3095" max="3095" width="10.85546875" style="148" customWidth="1"/>
    <col min="3096" max="3325" width="11.42578125" style="148"/>
    <col min="3326" max="3326" width="11.42578125" style="148" bestFit="1" customWidth="1"/>
    <col min="3327" max="3327" width="34.42578125" style="148" customWidth="1"/>
    <col min="3328" max="3328" width="14.28515625" style="148" customWidth="1"/>
    <col min="3329" max="3329" width="15.7109375" style="148" customWidth="1"/>
    <col min="3330" max="3330" width="12.42578125" style="148" bestFit="1" customWidth="1"/>
    <col min="3331" max="3331" width="14.140625" style="148" bestFit="1" customWidth="1"/>
    <col min="3332" max="3332" width="12" style="148" customWidth="1"/>
    <col min="3333" max="3334" width="10.85546875" style="148" customWidth="1"/>
    <col min="3335" max="3335" width="14.28515625" style="148" customWidth="1"/>
    <col min="3336" max="3336" width="10" style="148" bestFit="1" customWidth="1"/>
    <col min="3337" max="3338" width="12.28515625" style="148" bestFit="1" customWidth="1"/>
    <col min="3339" max="3339" width="14.140625" style="148" customWidth="1"/>
    <col min="3340" max="3340" width="15.140625" style="148" customWidth="1"/>
    <col min="3341" max="3341" width="11.42578125" style="148"/>
    <col min="3342" max="3342" width="10.85546875" style="148" customWidth="1"/>
    <col min="3343" max="3345" width="11.42578125" style="148"/>
    <col min="3346" max="3346" width="13.85546875" style="148" customWidth="1"/>
    <col min="3347" max="3350" width="11.42578125" style="148"/>
    <col min="3351" max="3351" width="10.85546875" style="148" customWidth="1"/>
    <col min="3352" max="3581" width="11.42578125" style="148"/>
    <col min="3582" max="3582" width="11.42578125" style="148" bestFit="1" customWidth="1"/>
    <col min="3583" max="3583" width="34.42578125" style="148" customWidth="1"/>
    <col min="3584" max="3584" width="14.28515625" style="148" customWidth="1"/>
    <col min="3585" max="3585" width="15.7109375" style="148" customWidth="1"/>
    <col min="3586" max="3586" width="12.42578125" style="148" bestFit="1" customWidth="1"/>
    <col min="3587" max="3587" width="14.140625" style="148" bestFit="1" customWidth="1"/>
    <col min="3588" max="3588" width="12" style="148" customWidth="1"/>
    <col min="3589" max="3590" width="10.85546875" style="148" customWidth="1"/>
    <col min="3591" max="3591" width="14.28515625" style="148" customWidth="1"/>
    <col min="3592" max="3592" width="10" style="148" bestFit="1" customWidth="1"/>
    <col min="3593" max="3594" width="12.28515625" style="148" bestFit="1" customWidth="1"/>
    <col min="3595" max="3595" width="14.140625" style="148" customWidth="1"/>
    <col min="3596" max="3596" width="15.140625" style="148" customWidth="1"/>
    <col min="3597" max="3597" width="11.42578125" style="148"/>
    <col min="3598" max="3598" width="10.85546875" style="148" customWidth="1"/>
    <col min="3599" max="3601" width="11.42578125" style="148"/>
    <col min="3602" max="3602" width="13.85546875" style="148" customWidth="1"/>
    <col min="3603" max="3606" width="11.42578125" style="148"/>
    <col min="3607" max="3607" width="10.85546875" style="148" customWidth="1"/>
    <col min="3608" max="3837" width="11.42578125" style="148"/>
    <col min="3838" max="3838" width="11.42578125" style="148" bestFit="1" customWidth="1"/>
    <col min="3839" max="3839" width="34.42578125" style="148" customWidth="1"/>
    <col min="3840" max="3840" width="14.28515625" style="148" customWidth="1"/>
    <col min="3841" max="3841" width="15.7109375" style="148" customWidth="1"/>
    <col min="3842" max="3842" width="12.42578125" style="148" bestFit="1" customWidth="1"/>
    <col min="3843" max="3843" width="14.140625" style="148" bestFit="1" customWidth="1"/>
    <col min="3844" max="3844" width="12" style="148" customWidth="1"/>
    <col min="3845" max="3846" width="10.85546875" style="148" customWidth="1"/>
    <col min="3847" max="3847" width="14.28515625" style="148" customWidth="1"/>
    <col min="3848" max="3848" width="10" style="148" bestFit="1" customWidth="1"/>
    <col min="3849" max="3850" width="12.28515625" style="148" bestFit="1" customWidth="1"/>
    <col min="3851" max="3851" width="14.140625" style="148" customWidth="1"/>
    <col min="3852" max="3852" width="15.140625" style="148" customWidth="1"/>
    <col min="3853" max="3853" width="11.42578125" style="148"/>
    <col min="3854" max="3854" width="10.85546875" style="148" customWidth="1"/>
    <col min="3855" max="3857" width="11.42578125" style="148"/>
    <col min="3858" max="3858" width="13.85546875" style="148" customWidth="1"/>
    <col min="3859" max="3862" width="11.42578125" style="148"/>
    <col min="3863" max="3863" width="10.85546875" style="148" customWidth="1"/>
    <col min="3864" max="4093" width="11.42578125" style="148"/>
    <col min="4094" max="4094" width="11.42578125" style="148" bestFit="1" customWidth="1"/>
    <col min="4095" max="4095" width="34.42578125" style="148" customWidth="1"/>
    <col min="4096" max="4096" width="14.28515625" style="148" customWidth="1"/>
    <col min="4097" max="4097" width="15.7109375" style="148" customWidth="1"/>
    <col min="4098" max="4098" width="12.42578125" style="148" bestFit="1" customWidth="1"/>
    <col min="4099" max="4099" width="14.140625" style="148" bestFit="1" customWidth="1"/>
    <col min="4100" max="4100" width="12" style="148" customWidth="1"/>
    <col min="4101" max="4102" width="10.85546875" style="148" customWidth="1"/>
    <col min="4103" max="4103" width="14.28515625" style="148" customWidth="1"/>
    <col min="4104" max="4104" width="10" style="148" bestFit="1" customWidth="1"/>
    <col min="4105" max="4106" width="12.28515625" style="148" bestFit="1" customWidth="1"/>
    <col min="4107" max="4107" width="14.140625" style="148" customWidth="1"/>
    <col min="4108" max="4108" width="15.140625" style="148" customWidth="1"/>
    <col min="4109" max="4109" width="11.42578125" style="148"/>
    <col min="4110" max="4110" width="10.85546875" style="148" customWidth="1"/>
    <col min="4111" max="4113" width="11.42578125" style="148"/>
    <col min="4114" max="4114" width="13.85546875" style="148" customWidth="1"/>
    <col min="4115" max="4118" width="11.42578125" style="148"/>
    <col min="4119" max="4119" width="10.85546875" style="148" customWidth="1"/>
    <col min="4120" max="4349" width="11.42578125" style="148"/>
    <col min="4350" max="4350" width="11.42578125" style="148" bestFit="1" customWidth="1"/>
    <col min="4351" max="4351" width="34.42578125" style="148" customWidth="1"/>
    <col min="4352" max="4352" width="14.28515625" style="148" customWidth="1"/>
    <col min="4353" max="4353" width="15.7109375" style="148" customWidth="1"/>
    <col min="4354" max="4354" width="12.42578125" style="148" bestFit="1" customWidth="1"/>
    <col min="4355" max="4355" width="14.140625" style="148" bestFit="1" customWidth="1"/>
    <col min="4356" max="4356" width="12" style="148" customWidth="1"/>
    <col min="4357" max="4358" width="10.85546875" style="148" customWidth="1"/>
    <col min="4359" max="4359" width="14.28515625" style="148" customWidth="1"/>
    <col min="4360" max="4360" width="10" style="148" bestFit="1" customWidth="1"/>
    <col min="4361" max="4362" width="12.28515625" style="148" bestFit="1" customWidth="1"/>
    <col min="4363" max="4363" width="14.140625" style="148" customWidth="1"/>
    <col min="4364" max="4364" width="15.140625" style="148" customWidth="1"/>
    <col min="4365" max="4365" width="11.42578125" style="148"/>
    <col min="4366" max="4366" width="10.85546875" style="148" customWidth="1"/>
    <col min="4367" max="4369" width="11.42578125" style="148"/>
    <col min="4370" max="4370" width="13.85546875" style="148" customWidth="1"/>
    <col min="4371" max="4374" width="11.42578125" style="148"/>
    <col min="4375" max="4375" width="10.85546875" style="148" customWidth="1"/>
    <col min="4376" max="4605" width="11.42578125" style="148"/>
    <col min="4606" max="4606" width="11.42578125" style="148" bestFit="1" customWidth="1"/>
    <col min="4607" max="4607" width="34.42578125" style="148" customWidth="1"/>
    <col min="4608" max="4608" width="14.28515625" style="148" customWidth="1"/>
    <col min="4609" max="4609" width="15.7109375" style="148" customWidth="1"/>
    <col min="4610" max="4610" width="12.42578125" style="148" bestFit="1" customWidth="1"/>
    <col min="4611" max="4611" width="14.140625" style="148" bestFit="1" customWidth="1"/>
    <col min="4612" max="4612" width="12" style="148" customWidth="1"/>
    <col min="4613" max="4614" width="10.85546875" style="148" customWidth="1"/>
    <col min="4615" max="4615" width="14.28515625" style="148" customWidth="1"/>
    <col min="4616" max="4616" width="10" style="148" bestFit="1" customWidth="1"/>
    <col min="4617" max="4618" width="12.28515625" style="148" bestFit="1" customWidth="1"/>
    <col min="4619" max="4619" width="14.140625" style="148" customWidth="1"/>
    <col min="4620" max="4620" width="15.140625" style="148" customWidth="1"/>
    <col min="4621" max="4621" width="11.42578125" style="148"/>
    <col min="4622" max="4622" width="10.85546875" style="148" customWidth="1"/>
    <col min="4623" max="4625" width="11.42578125" style="148"/>
    <col min="4626" max="4626" width="13.85546875" style="148" customWidth="1"/>
    <col min="4627" max="4630" width="11.42578125" style="148"/>
    <col min="4631" max="4631" width="10.85546875" style="148" customWidth="1"/>
    <col min="4632" max="4861" width="11.42578125" style="148"/>
    <col min="4862" max="4862" width="11.42578125" style="148" bestFit="1" customWidth="1"/>
    <col min="4863" max="4863" width="34.42578125" style="148" customWidth="1"/>
    <col min="4864" max="4864" width="14.28515625" style="148" customWidth="1"/>
    <col min="4865" max="4865" width="15.7109375" style="148" customWidth="1"/>
    <col min="4866" max="4866" width="12.42578125" style="148" bestFit="1" customWidth="1"/>
    <col min="4867" max="4867" width="14.140625" style="148" bestFit="1" customWidth="1"/>
    <col min="4868" max="4868" width="12" style="148" customWidth="1"/>
    <col min="4869" max="4870" width="10.85546875" style="148" customWidth="1"/>
    <col min="4871" max="4871" width="14.28515625" style="148" customWidth="1"/>
    <col min="4872" max="4872" width="10" style="148" bestFit="1" customWidth="1"/>
    <col min="4873" max="4874" width="12.28515625" style="148" bestFit="1" customWidth="1"/>
    <col min="4875" max="4875" width="14.140625" style="148" customWidth="1"/>
    <col min="4876" max="4876" width="15.140625" style="148" customWidth="1"/>
    <col min="4877" max="4877" width="11.42578125" style="148"/>
    <col min="4878" max="4878" width="10.85546875" style="148" customWidth="1"/>
    <col min="4879" max="4881" width="11.42578125" style="148"/>
    <col min="4882" max="4882" width="13.85546875" style="148" customWidth="1"/>
    <col min="4883" max="4886" width="11.42578125" style="148"/>
    <col min="4887" max="4887" width="10.85546875" style="148" customWidth="1"/>
    <col min="4888" max="5117" width="11.42578125" style="148"/>
    <col min="5118" max="5118" width="11.42578125" style="148" bestFit="1" customWidth="1"/>
    <col min="5119" max="5119" width="34.42578125" style="148" customWidth="1"/>
    <col min="5120" max="5120" width="14.28515625" style="148" customWidth="1"/>
    <col min="5121" max="5121" width="15.7109375" style="148" customWidth="1"/>
    <col min="5122" max="5122" width="12.42578125" style="148" bestFit="1" customWidth="1"/>
    <col min="5123" max="5123" width="14.140625" style="148" bestFit="1" customWidth="1"/>
    <col min="5124" max="5124" width="12" style="148" customWidth="1"/>
    <col min="5125" max="5126" width="10.85546875" style="148" customWidth="1"/>
    <col min="5127" max="5127" width="14.28515625" style="148" customWidth="1"/>
    <col min="5128" max="5128" width="10" style="148" bestFit="1" customWidth="1"/>
    <col min="5129" max="5130" width="12.28515625" style="148" bestFit="1" customWidth="1"/>
    <col min="5131" max="5131" width="14.140625" style="148" customWidth="1"/>
    <col min="5132" max="5132" width="15.140625" style="148" customWidth="1"/>
    <col min="5133" max="5133" width="11.42578125" style="148"/>
    <col min="5134" max="5134" width="10.85546875" style="148" customWidth="1"/>
    <col min="5135" max="5137" width="11.42578125" style="148"/>
    <col min="5138" max="5138" width="13.85546875" style="148" customWidth="1"/>
    <col min="5139" max="5142" width="11.42578125" style="148"/>
    <col min="5143" max="5143" width="10.85546875" style="148" customWidth="1"/>
    <col min="5144" max="5373" width="11.42578125" style="148"/>
    <col min="5374" max="5374" width="11.42578125" style="148" bestFit="1" customWidth="1"/>
    <col min="5375" max="5375" width="34.42578125" style="148" customWidth="1"/>
    <col min="5376" max="5376" width="14.28515625" style="148" customWidth="1"/>
    <col min="5377" max="5377" width="15.7109375" style="148" customWidth="1"/>
    <col min="5378" max="5378" width="12.42578125" style="148" bestFit="1" customWidth="1"/>
    <col min="5379" max="5379" width="14.140625" style="148" bestFit="1" customWidth="1"/>
    <col min="5380" max="5380" width="12" style="148" customWidth="1"/>
    <col min="5381" max="5382" width="10.85546875" style="148" customWidth="1"/>
    <col min="5383" max="5383" width="14.28515625" style="148" customWidth="1"/>
    <col min="5384" max="5384" width="10" style="148" bestFit="1" customWidth="1"/>
    <col min="5385" max="5386" width="12.28515625" style="148" bestFit="1" customWidth="1"/>
    <col min="5387" max="5387" width="14.140625" style="148" customWidth="1"/>
    <col min="5388" max="5388" width="15.140625" style="148" customWidth="1"/>
    <col min="5389" max="5389" width="11.42578125" style="148"/>
    <col min="5390" max="5390" width="10.85546875" style="148" customWidth="1"/>
    <col min="5391" max="5393" width="11.42578125" style="148"/>
    <col min="5394" max="5394" width="13.85546875" style="148" customWidth="1"/>
    <col min="5395" max="5398" width="11.42578125" style="148"/>
    <col min="5399" max="5399" width="10.85546875" style="148" customWidth="1"/>
    <col min="5400" max="5629" width="11.42578125" style="148"/>
    <col min="5630" max="5630" width="11.42578125" style="148" bestFit="1" customWidth="1"/>
    <col min="5631" max="5631" width="34.42578125" style="148" customWidth="1"/>
    <col min="5632" max="5632" width="14.28515625" style="148" customWidth="1"/>
    <col min="5633" max="5633" width="15.7109375" style="148" customWidth="1"/>
    <col min="5634" max="5634" width="12.42578125" style="148" bestFit="1" customWidth="1"/>
    <col min="5635" max="5635" width="14.140625" style="148" bestFit="1" customWidth="1"/>
    <col min="5636" max="5636" width="12" style="148" customWidth="1"/>
    <col min="5637" max="5638" width="10.85546875" style="148" customWidth="1"/>
    <col min="5639" max="5639" width="14.28515625" style="148" customWidth="1"/>
    <col min="5640" max="5640" width="10" style="148" bestFit="1" customWidth="1"/>
    <col min="5641" max="5642" width="12.28515625" style="148" bestFit="1" customWidth="1"/>
    <col min="5643" max="5643" width="14.140625" style="148" customWidth="1"/>
    <col min="5644" max="5644" width="15.140625" style="148" customWidth="1"/>
    <col min="5645" max="5645" width="11.42578125" style="148"/>
    <col min="5646" max="5646" width="10.85546875" style="148" customWidth="1"/>
    <col min="5647" max="5649" width="11.42578125" style="148"/>
    <col min="5650" max="5650" width="13.85546875" style="148" customWidth="1"/>
    <col min="5651" max="5654" width="11.42578125" style="148"/>
    <col min="5655" max="5655" width="10.85546875" style="148" customWidth="1"/>
    <col min="5656" max="5885" width="11.42578125" style="148"/>
    <col min="5886" max="5886" width="11.42578125" style="148" bestFit="1" customWidth="1"/>
    <col min="5887" max="5887" width="34.42578125" style="148" customWidth="1"/>
    <col min="5888" max="5888" width="14.28515625" style="148" customWidth="1"/>
    <col min="5889" max="5889" width="15.7109375" style="148" customWidth="1"/>
    <col min="5890" max="5890" width="12.42578125" style="148" bestFit="1" customWidth="1"/>
    <col min="5891" max="5891" width="14.140625" style="148" bestFit="1" customWidth="1"/>
    <col min="5892" max="5892" width="12" style="148" customWidth="1"/>
    <col min="5893" max="5894" width="10.85546875" style="148" customWidth="1"/>
    <col min="5895" max="5895" width="14.28515625" style="148" customWidth="1"/>
    <col min="5896" max="5896" width="10" style="148" bestFit="1" customWidth="1"/>
    <col min="5897" max="5898" width="12.28515625" style="148" bestFit="1" customWidth="1"/>
    <col min="5899" max="5899" width="14.140625" style="148" customWidth="1"/>
    <col min="5900" max="5900" width="15.140625" style="148" customWidth="1"/>
    <col min="5901" max="5901" width="11.42578125" style="148"/>
    <col min="5902" max="5902" width="10.85546875" style="148" customWidth="1"/>
    <col min="5903" max="5905" width="11.42578125" style="148"/>
    <col min="5906" max="5906" width="13.85546875" style="148" customWidth="1"/>
    <col min="5907" max="5910" width="11.42578125" style="148"/>
    <col min="5911" max="5911" width="10.85546875" style="148" customWidth="1"/>
    <col min="5912" max="6141" width="11.42578125" style="148"/>
    <col min="6142" max="6142" width="11.42578125" style="148" bestFit="1" customWidth="1"/>
    <col min="6143" max="6143" width="34.42578125" style="148" customWidth="1"/>
    <col min="6144" max="6144" width="14.28515625" style="148" customWidth="1"/>
    <col min="6145" max="6145" width="15.7109375" style="148" customWidth="1"/>
    <col min="6146" max="6146" width="12.42578125" style="148" bestFit="1" customWidth="1"/>
    <col min="6147" max="6147" width="14.140625" style="148" bestFit="1" customWidth="1"/>
    <col min="6148" max="6148" width="12" style="148" customWidth="1"/>
    <col min="6149" max="6150" width="10.85546875" style="148" customWidth="1"/>
    <col min="6151" max="6151" width="14.28515625" style="148" customWidth="1"/>
    <col min="6152" max="6152" width="10" style="148" bestFit="1" customWidth="1"/>
    <col min="6153" max="6154" width="12.28515625" style="148" bestFit="1" customWidth="1"/>
    <col min="6155" max="6155" width="14.140625" style="148" customWidth="1"/>
    <col min="6156" max="6156" width="15.140625" style="148" customWidth="1"/>
    <col min="6157" max="6157" width="11.42578125" style="148"/>
    <col min="6158" max="6158" width="10.85546875" style="148" customWidth="1"/>
    <col min="6159" max="6161" width="11.42578125" style="148"/>
    <col min="6162" max="6162" width="13.85546875" style="148" customWidth="1"/>
    <col min="6163" max="6166" width="11.42578125" style="148"/>
    <col min="6167" max="6167" width="10.85546875" style="148" customWidth="1"/>
    <col min="6168" max="6397" width="11.42578125" style="148"/>
    <col min="6398" max="6398" width="11.42578125" style="148" bestFit="1" customWidth="1"/>
    <col min="6399" max="6399" width="34.42578125" style="148" customWidth="1"/>
    <col min="6400" max="6400" width="14.28515625" style="148" customWidth="1"/>
    <col min="6401" max="6401" width="15.7109375" style="148" customWidth="1"/>
    <col min="6402" max="6402" width="12.42578125" style="148" bestFit="1" customWidth="1"/>
    <col min="6403" max="6403" width="14.140625" style="148" bestFit="1" customWidth="1"/>
    <col min="6404" max="6404" width="12" style="148" customWidth="1"/>
    <col min="6405" max="6406" width="10.85546875" style="148" customWidth="1"/>
    <col min="6407" max="6407" width="14.28515625" style="148" customWidth="1"/>
    <col min="6408" max="6408" width="10" style="148" bestFit="1" customWidth="1"/>
    <col min="6409" max="6410" width="12.28515625" style="148" bestFit="1" customWidth="1"/>
    <col min="6411" max="6411" width="14.140625" style="148" customWidth="1"/>
    <col min="6412" max="6412" width="15.140625" style="148" customWidth="1"/>
    <col min="6413" max="6413" width="11.42578125" style="148"/>
    <col min="6414" max="6414" width="10.85546875" style="148" customWidth="1"/>
    <col min="6415" max="6417" width="11.42578125" style="148"/>
    <col min="6418" max="6418" width="13.85546875" style="148" customWidth="1"/>
    <col min="6419" max="6422" width="11.42578125" style="148"/>
    <col min="6423" max="6423" width="10.85546875" style="148" customWidth="1"/>
    <col min="6424" max="6653" width="11.42578125" style="148"/>
    <col min="6654" max="6654" width="11.42578125" style="148" bestFit="1" customWidth="1"/>
    <col min="6655" max="6655" width="34.42578125" style="148" customWidth="1"/>
    <col min="6656" max="6656" width="14.28515625" style="148" customWidth="1"/>
    <col min="6657" max="6657" width="15.7109375" style="148" customWidth="1"/>
    <col min="6658" max="6658" width="12.42578125" style="148" bestFit="1" customWidth="1"/>
    <col min="6659" max="6659" width="14.140625" style="148" bestFit="1" customWidth="1"/>
    <col min="6660" max="6660" width="12" style="148" customWidth="1"/>
    <col min="6661" max="6662" width="10.85546875" style="148" customWidth="1"/>
    <col min="6663" max="6663" width="14.28515625" style="148" customWidth="1"/>
    <col min="6664" max="6664" width="10" style="148" bestFit="1" customWidth="1"/>
    <col min="6665" max="6666" width="12.28515625" style="148" bestFit="1" customWidth="1"/>
    <col min="6667" max="6667" width="14.140625" style="148" customWidth="1"/>
    <col min="6668" max="6668" width="15.140625" style="148" customWidth="1"/>
    <col min="6669" max="6669" width="11.42578125" style="148"/>
    <col min="6670" max="6670" width="10.85546875" style="148" customWidth="1"/>
    <col min="6671" max="6673" width="11.42578125" style="148"/>
    <col min="6674" max="6674" width="13.85546875" style="148" customWidth="1"/>
    <col min="6675" max="6678" width="11.42578125" style="148"/>
    <col min="6679" max="6679" width="10.85546875" style="148" customWidth="1"/>
    <col min="6680" max="6909" width="11.42578125" style="148"/>
    <col min="6910" max="6910" width="11.42578125" style="148" bestFit="1" customWidth="1"/>
    <col min="6911" max="6911" width="34.42578125" style="148" customWidth="1"/>
    <col min="6912" max="6912" width="14.28515625" style="148" customWidth="1"/>
    <col min="6913" max="6913" width="15.7109375" style="148" customWidth="1"/>
    <col min="6914" max="6914" width="12.42578125" style="148" bestFit="1" customWidth="1"/>
    <col min="6915" max="6915" width="14.140625" style="148" bestFit="1" customWidth="1"/>
    <col min="6916" max="6916" width="12" style="148" customWidth="1"/>
    <col min="6917" max="6918" width="10.85546875" style="148" customWidth="1"/>
    <col min="6919" max="6919" width="14.28515625" style="148" customWidth="1"/>
    <col min="6920" max="6920" width="10" style="148" bestFit="1" customWidth="1"/>
    <col min="6921" max="6922" width="12.28515625" style="148" bestFit="1" customWidth="1"/>
    <col min="6923" max="6923" width="14.140625" style="148" customWidth="1"/>
    <col min="6924" max="6924" width="15.140625" style="148" customWidth="1"/>
    <col min="6925" max="6925" width="11.42578125" style="148"/>
    <col min="6926" max="6926" width="10.85546875" style="148" customWidth="1"/>
    <col min="6927" max="6929" width="11.42578125" style="148"/>
    <col min="6930" max="6930" width="13.85546875" style="148" customWidth="1"/>
    <col min="6931" max="6934" width="11.42578125" style="148"/>
    <col min="6935" max="6935" width="10.85546875" style="148" customWidth="1"/>
    <col min="6936" max="7165" width="11.42578125" style="148"/>
    <col min="7166" max="7166" width="11.42578125" style="148" bestFit="1" customWidth="1"/>
    <col min="7167" max="7167" width="34.42578125" style="148" customWidth="1"/>
    <col min="7168" max="7168" width="14.28515625" style="148" customWidth="1"/>
    <col min="7169" max="7169" width="15.7109375" style="148" customWidth="1"/>
    <col min="7170" max="7170" width="12.42578125" style="148" bestFit="1" customWidth="1"/>
    <col min="7171" max="7171" width="14.140625" style="148" bestFit="1" customWidth="1"/>
    <col min="7172" max="7172" width="12" style="148" customWidth="1"/>
    <col min="7173" max="7174" width="10.85546875" style="148" customWidth="1"/>
    <col min="7175" max="7175" width="14.28515625" style="148" customWidth="1"/>
    <col min="7176" max="7176" width="10" style="148" bestFit="1" customWidth="1"/>
    <col min="7177" max="7178" width="12.28515625" style="148" bestFit="1" customWidth="1"/>
    <col min="7179" max="7179" width="14.140625" style="148" customWidth="1"/>
    <col min="7180" max="7180" width="15.140625" style="148" customWidth="1"/>
    <col min="7181" max="7181" width="11.42578125" style="148"/>
    <col min="7182" max="7182" width="10.85546875" style="148" customWidth="1"/>
    <col min="7183" max="7185" width="11.42578125" style="148"/>
    <col min="7186" max="7186" width="13.85546875" style="148" customWidth="1"/>
    <col min="7187" max="7190" width="11.42578125" style="148"/>
    <col min="7191" max="7191" width="10.85546875" style="148" customWidth="1"/>
    <col min="7192" max="7421" width="11.42578125" style="148"/>
    <col min="7422" max="7422" width="11.42578125" style="148" bestFit="1" customWidth="1"/>
    <col min="7423" max="7423" width="34.42578125" style="148" customWidth="1"/>
    <col min="7424" max="7424" width="14.28515625" style="148" customWidth="1"/>
    <col min="7425" max="7425" width="15.7109375" style="148" customWidth="1"/>
    <col min="7426" max="7426" width="12.42578125" style="148" bestFit="1" customWidth="1"/>
    <col min="7427" max="7427" width="14.140625" style="148" bestFit="1" customWidth="1"/>
    <col min="7428" max="7428" width="12" style="148" customWidth="1"/>
    <col min="7429" max="7430" width="10.85546875" style="148" customWidth="1"/>
    <col min="7431" max="7431" width="14.28515625" style="148" customWidth="1"/>
    <col min="7432" max="7432" width="10" style="148" bestFit="1" customWidth="1"/>
    <col min="7433" max="7434" width="12.28515625" style="148" bestFit="1" customWidth="1"/>
    <col min="7435" max="7435" width="14.140625" style="148" customWidth="1"/>
    <col min="7436" max="7436" width="15.140625" style="148" customWidth="1"/>
    <col min="7437" max="7437" width="11.42578125" style="148"/>
    <col min="7438" max="7438" width="10.85546875" style="148" customWidth="1"/>
    <col min="7439" max="7441" width="11.42578125" style="148"/>
    <col min="7442" max="7442" width="13.85546875" style="148" customWidth="1"/>
    <col min="7443" max="7446" width="11.42578125" style="148"/>
    <col min="7447" max="7447" width="10.85546875" style="148" customWidth="1"/>
    <col min="7448" max="7677" width="11.42578125" style="148"/>
    <col min="7678" max="7678" width="11.42578125" style="148" bestFit="1" customWidth="1"/>
    <col min="7679" max="7679" width="34.42578125" style="148" customWidth="1"/>
    <col min="7680" max="7680" width="14.28515625" style="148" customWidth="1"/>
    <col min="7681" max="7681" width="15.7109375" style="148" customWidth="1"/>
    <col min="7682" max="7682" width="12.42578125" style="148" bestFit="1" customWidth="1"/>
    <col min="7683" max="7683" width="14.140625" style="148" bestFit="1" customWidth="1"/>
    <col min="7684" max="7684" width="12" style="148" customWidth="1"/>
    <col min="7685" max="7686" width="10.85546875" style="148" customWidth="1"/>
    <col min="7687" max="7687" width="14.28515625" style="148" customWidth="1"/>
    <col min="7688" max="7688" width="10" style="148" bestFit="1" customWidth="1"/>
    <col min="7689" max="7690" width="12.28515625" style="148" bestFit="1" customWidth="1"/>
    <col min="7691" max="7691" width="14.140625" style="148" customWidth="1"/>
    <col min="7692" max="7692" width="15.140625" style="148" customWidth="1"/>
    <col min="7693" max="7693" width="11.42578125" style="148"/>
    <col min="7694" max="7694" width="10.85546875" style="148" customWidth="1"/>
    <col min="7695" max="7697" width="11.42578125" style="148"/>
    <col min="7698" max="7698" width="13.85546875" style="148" customWidth="1"/>
    <col min="7699" max="7702" width="11.42578125" style="148"/>
    <col min="7703" max="7703" width="10.85546875" style="148" customWidth="1"/>
    <col min="7704" max="7933" width="11.42578125" style="148"/>
    <col min="7934" max="7934" width="11.42578125" style="148" bestFit="1" customWidth="1"/>
    <col min="7935" max="7935" width="34.42578125" style="148" customWidth="1"/>
    <col min="7936" max="7936" width="14.28515625" style="148" customWidth="1"/>
    <col min="7937" max="7937" width="15.7109375" style="148" customWidth="1"/>
    <col min="7938" max="7938" width="12.42578125" style="148" bestFit="1" customWidth="1"/>
    <col min="7939" max="7939" width="14.140625" style="148" bestFit="1" customWidth="1"/>
    <col min="7940" max="7940" width="12" style="148" customWidth="1"/>
    <col min="7941" max="7942" width="10.85546875" style="148" customWidth="1"/>
    <col min="7943" max="7943" width="14.28515625" style="148" customWidth="1"/>
    <col min="7944" max="7944" width="10" style="148" bestFit="1" customWidth="1"/>
    <col min="7945" max="7946" width="12.28515625" style="148" bestFit="1" customWidth="1"/>
    <col min="7947" max="7947" width="14.140625" style="148" customWidth="1"/>
    <col min="7948" max="7948" width="15.140625" style="148" customWidth="1"/>
    <col min="7949" max="7949" width="11.42578125" style="148"/>
    <col min="7950" max="7950" width="10.85546875" style="148" customWidth="1"/>
    <col min="7951" max="7953" width="11.42578125" style="148"/>
    <col min="7954" max="7954" width="13.85546875" style="148" customWidth="1"/>
    <col min="7955" max="7958" width="11.42578125" style="148"/>
    <col min="7959" max="7959" width="10.85546875" style="148" customWidth="1"/>
    <col min="7960" max="8189" width="11.42578125" style="148"/>
    <col min="8190" max="8190" width="11.42578125" style="148" bestFit="1" customWidth="1"/>
    <col min="8191" max="8191" width="34.42578125" style="148" customWidth="1"/>
    <col min="8192" max="8192" width="14.28515625" style="148" customWidth="1"/>
    <col min="8193" max="8193" width="15.7109375" style="148" customWidth="1"/>
    <col min="8194" max="8194" width="12.42578125" style="148" bestFit="1" customWidth="1"/>
    <col min="8195" max="8195" width="14.140625" style="148" bestFit="1" customWidth="1"/>
    <col min="8196" max="8196" width="12" style="148" customWidth="1"/>
    <col min="8197" max="8198" width="10.85546875" style="148" customWidth="1"/>
    <col min="8199" max="8199" width="14.28515625" style="148" customWidth="1"/>
    <col min="8200" max="8200" width="10" style="148" bestFit="1" customWidth="1"/>
    <col min="8201" max="8202" width="12.28515625" style="148" bestFit="1" customWidth="1"/>
    <col min="8203" max="8203" width="14.140625" style="148" customWidth="1"/>
    <col min="8204" max="8204" width="15.140625" style="148" customWidth="1"/>
    <col min="8205" max="8205" width="11.42578125" style="148"/>
    <col min="8206" max="8206" width="10.85546875" style="148" customWidth="1"/>
    <col min="8207" max="8209" width="11.42578125" style="148"/>
    <col min="8210" max="8210" width="13.85546875" style="148" customWidth="1"/>
    <col min="8211" max="8214" width="11.42578125" style="148"/>
    <col min="8215" max="8215" width="10.85546875" style="148" customWidth="1"/>
    <col min="8216" max="8445" width="11.42578125" style="148"/>
    <col min="8446" max="8446" width="11.42578125" style="148" bestFit="1" customWidth="1"/>
    <col min="8447" max="8447" width="34.42578125" style="148" customWidth="1"/>
    <col min="8448" max="8448" width="14.28515625" style="148" customWidth="1"/>
    <col min="8449" max="8449" width="15.7109375" style="148" customWidth="1"/>
    <col min="8450" max="8450" width="12.42578125" style="148" bestFit="1" customWidth="1"/>
    <col min="8451" max="8451" width="14.140625" style="148" bestFit="1" customWidth="1"/>
    <col min="8452" max="8452" width="12" style="148" customWidth="1"/>
    <col min="8453" max="8454" width="10.85546875" style="148" customWidth="1"/>
    <col min="8455" max="8455" width="14.28515625" style="148" customWidth="1"/>
    <col min="8456" max="8456" width="10" style="148" bestFit="1" customWidth="1"/>
    <col min="8457" max="8458" width="12.28515625" style="148" bestFit="1" customWidth="1"/>
    <col min="8459" max="8459" width="14.140625" style="148" customWidth="1"/>
    <col min="8460" max="8460" width="15.140625" style="148" customWidth="1"/>
    <col min="8461" max="8461" width="11.42578125" style="148"/>
    <col min="8462" max="8462" width="10.85546875" style="148" customWidth="1"/>
    <col min="8463" max="8465" width="11.42578125" style="148"/>
    <col min="8466" max="8466" width="13.85546875" style="148" customWidth="1"/>
    <col min="8467" max="8470" width="11.42578125" style="148"/>
    <col min="8471" max="8471" width="10.85546875" style="148" customWidth="1"/>
    <col min="8472" max="8701" width="11.42578125" style="148"/>
    <col min="8702" max="8702" width="11.42578125" style="148" bestFit="1" customWidth="1"/>
    <col min="8703" max="8703" width="34.42578125" style="148" customWidth="1"/>
    <col min="8704" max="8704" width="14.28515625" style="148" customWidth="1"/>
    <col min="8705" max="8705" width="15.7109375" style="148" customWidth="1"/>
    <col min="8706" max="8706" width="12.42578125" style="148" bestFit="1" customWidth="1"/>
    <col min="8707" max="8707" width="14.140625" style="148" bestFit="1" customWidth="1"/>
    <col min="8708" max="8708" width="12" style="148" customWidth="1"/>
    <col min="8709" max="8710" width="10.85546875" style="148" customWidth="1"/>
    <col min="8711" max="8711" width="14.28515625" style="148" customWidth="1"/>
    <col min="8712" max="8712" width="10" style="148" bestFit="1" customWidth="1"/>
    <col min="8713" max="8714" width="12.28515625" style="148" bestFit="1" customWidth="1"/>
    <col min="8715" max="8715" width="14.140625" style="148" customWidth="1"/>
    <col min="8716" max="8716" width="15.140625" style="148" customWidth="1"/>
    <col min="8717" max="8717" width="11.42578125" style="148"/>
    <col min="8718" max="8718" width="10.85546875" style="148" customWidth="1"/>
    <col min="8719" max="8721" width="11.42578125" style="148"/>
    <col min="8722" max="8722" width="13.85546875" style="148" customWidth="1"/>
    <col min="8723" max="8726" width="11.42578125" style="148"/>
    <col min="8727" max="8727" width="10.85546875" style="148" customWidth="1"/>
    <col min="8728" max="8957" width="11.42578125" style="148"/>
    <col min="8958" max="8958" width="11.42578125" style="148" bestFit="1" customWidth="1"/>
    <col min="8959" max="8959" width="34.42578125" style="148" customWidth="1"/>
    <col min="8960" max="8960" width="14.28515625" style="148" customWidth="1"/>
    <col min="8961" max="8961" width="15.7109375" style="148" customWidth="1"/>
    <col min="8962" max="8962" width="12.42578125" style="148" bestFit="1" customWidth="1"/>
    <col min="8963" max="8963" width="14.140625" style="148" bestFit="1" customWidth="1"/>
    <col min="8964" max="8964" width="12" style="148" customWidth="1"/>
    <col min="8965" max="8966" width="10.85546875" style="148" customWidth="1"/>
    <col min="8967" max="8967" width="14.28515625" style="148" customWidth="1"/>
    <col min="8968" max="8968" width="10" style="148" bestFit="1" customWidth="1"/>
    <col min="8969" max="8970" width="12.28515625" style="148" bestFit="1" customWidth="1"/>
    <col min="8971" max="8971" width="14.140625" style="148" customWidth="1"/>
    <col min="8972" max="8972" width="15.140625" style="148" customWidth="1"/>
    <col min="8973" max="8973" width="11.42578125" style="148"/>
    <col min="8974" max="8974" width="10.85546875" style="148" customWidth="1"/>
    <col min="8975" max="8977" width="11.42578125" style="148"/>
    <col min="8978" max="8978" width="13.85546875" style="148" customWidth="1"/>
    <col min="8979" max="8982" width="11.42578125" style="148"/>
    <col min="8983" max="8983" width="10.85546875" style="148" customWidth="1"/>
    <col min="8984" max="9213" width="11.42578125" style="148"/>
    <col min="9214" max="9214" width="11.42578125" style="148" bestFit="1" customWidth="1"/>
    <col min="9215" max="9215" width="34.42578125" style="148" customWidth="1"/>
    <col min="9216" max="9216" width="14.28515625" style="148" customWidth="1"/>
    <col min="9217" max="9217" width="15.7109375" style="148" customWidth="1"/>
    <col min="9218" max="9218" width="12.42578125" style="148" bestFit="1" customWidth="1"/>
    <col min="9219" max="9219" width="14.140625" style="148" bestFit="1" customWidth="1"/>
    <col min="9220" max="9220" width="12" style="148" customWidth="1"/>
    <col min="9221" max="9222" width="10.85546875" style="148" customWidth="1"/>
    <col min="9223" max="9223" width="14.28515625" style="148" customWidth="1"/>
    <col min="9224" max="9224" width="10" style="148" bestFit="1" customWidth="1"/>
    <col min="9225" max="9226" width="12.28515625" style="148" bestFit="1" customWidth="1"/>
    <col min="9227" max="9227" width="14.140625" style="148" customWidth="1"/>
    <col min="9228" max="9228" width="15.140625" style="148" customWidth="1"/>
    <col min="9229" max="9229" width="11.42578125" style="148"/>
    <col min="9230" max="9230" width="10.85546875" style="148" customWidth="1"/>
    <col min="9231" max="9233" width="11.42578125" style="148"/>
    <col min="9234" max="9234" width="13.85546875" style="148" customWidth="1"/>
    <col min="9235" max="9238" width="11.42578125" style="148"/>
    <col min="9239" max="9239" width="10.85546875" style="148" customWidth="1"/>
    <col min="9240" max="9469" width="11.42578125" style="148"/>
    <col min="9470" max="9470" width="11.42578125" style="148" bestFit="1" customWidth="1"/>
    <col min="9471" max="9471" width="34.42578125" style="148" customWidth="1"/>
    <col min="9472" max="9472" width="14.28515625" style="148" customWidth="1"/>
    <col min="9473" max="9473" width="15.7109375" style="148" customWidth="1"/>
    <col min="9474" max="9474" width="12.42578125" style="148" bestFit="1" customWidth="1"/>
    <col min="9475" max="9475" width="14.140625" style="148" bestFit="1" customWidth="1"/>
    <col min="9476" max="9476" width="12" style="148" customWidth="1"/>
    <col min="9477" max="9478" width="10.85546875" style="148" customWidth="1"/>
    <col min="9479" max="9479" width="14.28515625" style="148" customWidth="1"/>
    <col min="9480" max="9480" width="10" style="148" bestFit="1" customWidth="1"/>
    <col min="9481" max="9482" width="12.28515625" style="148" bestFit="1" customWidth="1"/>
    <col min="9483" max="9483" width="14.140625" style="148" customWidth="1"/>
    <col min="9484" max="9484" width="15.140625" style="148" customWidth="1"/>
    <col min="9485" max="9485" width="11.42578125" style="148"/>
    <col min="9486" max="9486" width="10.85546875" style="148" customWidth="1"/>
    <col min="9487" max="9489" width="11.42578125" style="148"/>
    <col min="9490" max="9490" width="13.85546875" style="148" customWidth="1"/>
    <col min="9491" max="9494" width="11.42578125" style="148"/>
    <col min="9495" max="9495" width="10.85546875" style="148" customWidth="1"/>
    <col min="9496" max="9725" width="11.42578125" style="148"/>
    <col min="9726" max="9726" width="11.42578125" style="148" bestFit="1" customWidth="1"/>
    <col min="9727" max="9727" width="34.42578125" style="148" customWidth="1"/>
    <col min="9728" max="9728" width="14.28515625" style="148" customWidth="1"/>
    <col min="9729" max="9729" width="15.7109375" style="148" customWidth="1"/>
    <col min="9730" max="9730" width="12.42578125" style="148" bestFit="1" customWidth="1"/>
    <col min="9731" max="9731" width="14.140625" style="148" bestFit="1" customWidth="1"/>
    <col min="9732" max="9732" width="12" style="148" customWidth="1"/>
    <col min="9733" max="9734" width="10.85546875" style="148" customWidth="1"/>
    <col min="9735" max="9735" width="14.28515625" style="148" customWidth="1"/>
    <col min="9736" max="9736" width="10" style="148" bestFit="1" customWidth="1"/>
    <col min="9737" max="9738" width="12.28515625" style="148" bestFit="1" customWidth="1"/>
    <col min="9739" max="9739" width="14.140625" style="148" customWidth="1"/>
    <col min="9740" max="9740" width="15.140625" style="148" customWidth="1"/>
    <col min="9741" max="9741" width="11.42578125" style="148"/>
    <col min="9742" max="9742" width="10.85546875" style="148" customWidth="1"/>
    <col min="9743" max="9745" width="11.42578125" style="148"/>
    <col min="9746" max="9746" width="13.85546875" style="148" customWidth="1"/>
    <col min="9747" max="9750" width="11.42578125" style="148"/>
    <col min="9751" max="9751" width="10.85546875" style="148" customWidth="1"/>
    <col min="9752" max="9981" width="11.42578125" style="148"/>
    <col min="9982" max="9982" width="11.42578125" style="148" bestFit="1" customWidth="1"/>
    <col min="9983" max="9983" width="34.42578125" style="148" customWidth="1"/>
    <col min="9984" max="9984" width="14.28515625" style="148" customWidth="1"/>
    <col min="9985" max="9985" width="15.7109375" style="148" customWidth="1"/>
    <col min="9986" max="9986" width="12.42578125" style="148" bestFit="1" customWidth="1"/>
    <col min="9987" max="9987" width="14.140625" style="148" bestFit="1" customWidth="1"/>
    <col min="9988" max="9988" width="12" style="148" customWidth="1"/>
    <col min="9989" max="9990" width="10.85546875" style="148" customWidth="1"/>
    <col min="9991" max="9991" width="14.28515625" style="148" customWidth="1"/>
    <col min="9992" max="9992" width="10" style="148" bestFit="1" customWidth="1"/>
    <col min="9993" max="9994" width="12.28515625" style="148" bestFit="1" customWidth="1"/>
    <col min="9995" max="9995" width="14.140625" style="148" customWidth="1"/>
    <col min="9996" max="9996" width="15.140625" style="148" customWidth="1"/>
    <col min="9997" max="9997" width="11.42578125" style="148"/>
    <col min="9998" max="9998" width="10.85546875" style="148" customWidth="1"/>
    <col min="9999" max="10001" width="11.42578125" style="148"/>
    <col min="10002" max="10002" width="13.85546875" style="148" customWidth="1"/>
    <col min="10003" max="10006" width="11.42578125" style="148"/>
    <col min="10007" max="10007" width="10.85546875" style="148" customWidth="1"/>
    <col min="10008" max="10237" width="11.42578125" style="148"/>
    <col min="10238" max="10238" width="11.42578125" style="148" bestFit="1" customWidth="1"/>
    <col min="10239" max="10239" width="34.42578125" style="148" customWidth="1"/>
    <col min="10240" max="10240" width="14.28515625" style="148" customWidth="1"/>
    <col min="10241" max="10241" width="15.7109375" style="148" customWidth="1"/>
    <col min="10242" max="10242" width="12.42578125" style="148" bestFit="1" customWidth="1"/>
    <col min="10243" max="10243" width="14.140625" style="148" bestFit="1" customWidth="1"/>
    <col min="10244" max="10244" width="12" style="148" customWidth="1"/>
    <col min="10245" max="10246" width="10.85546875" style="148" customWidth="1"/>
    <col min="10247" max="10247" width="14.28515625" style="148" customWidth="1"/>
    <col min="10248" max="10248" width="10" style="148" bestFit="1" customWidth="1"/>
    <col min="10249" max="10250" width="12.28515625" style="148" bestFit="1" customWidth="1"/>
    <col min="10251" max="10251" width="14.140625" style="148" customWidth="1"/>
    <col min="10252" max="10252" width="15.140625" style="148" customWidth="1"/>
    <col min="10253" max="10253" width="11.42578125" style="148"/>
    <col min="10254" max="10254" width="10.85546875" style="148" customWidth="1"/>
    <col min="10255" max="10257" width="11.42578125" style="148"/>
    <col min="10258" max="10258" width="13.85546875" style="148" customWidth="1"/>
    <col min="10259" max="10262" width="11.42578125" style="148"/>
    <col min="10263" max="10263" width="10.85546875" style="148" customWidth="1"/>
    <col min="10264" max="10493" width="11.42578125" style="148"/>
    <col min="10494" max="10494" width="11.42578125" style="148" bestFit="1" customWidth="1"/>
    <col min="10495" max="10495" width="34.42578125" style="148" customWidth="1"/>
    <col min="10496" max="10496" width="14.28515625" style="148" customWidth="1"/>
    <col min="10497" max="10497" width="15.7109375" style="148" customWidth="1"/>
    <col min="10498" max="10498" width="12.42578125" style="148" bestFit="1" customWidth="1"/>
    <col min="10499" max="10499" width="14.140625" style="148" bestFit="1" customWidth="1"/>
    <col min="10500" max="10500" width="12" style="148" customWidth="1"/>
    <col min="10501" max="10502" width="10.85546875" style="148" customWidth="1"/>
    <col min="10503" max="10503" width="14.28515625" style="148" customWidth="1"/>
    <col min="10504" max="10504" width="10" style="148" bestFit="1" customWidth="1"/>
    <col min="10505" max="10506" width="12.28515625" style="148" bestFit="1" customWidth="1"/>
    <col min="10507" max="10507" width="14.140625" style="148" customWidth="1"/>
    <col min="10508" max="10508" width="15.140625" style="148" customWidth="1"/>
    <col min="10509" max="10509" width="11.42578125" style="148"/>
    <col min="10510" max="10510" width="10.85546875" style="148" customWidth="1"/>
    <col min="10511" max="10513" width="11.42578125" style="148"/>
    <col min="10514" max="10514" width="13.85546875" style="148" customWidth="1"/>
    <col min="10515" max="10518" width="11.42578125" style="148"/>
    <col min="10519" max="10519" width="10.85546875" style="148" customWidth="1"/>
    <col min="10520" max="10749" width="11.42578125" style="148"/>
    <col min="10750" max="10750" width="11.42578125" style="148" bestFit="1" customWidth="1"/>
    <col min="10751" max="10751" width="34.42578125" style="148" customWidth="1"/>
    <col min="10752" max="10752" width="14.28515625" style="148" customWidth="1"/>
    <col min="10753" max="10753" width="15.7109375" style="148" customWidth="1"/>
    <col min="10754" max="10754" width="12.42578125" style="148" bestFit="1" customWidth="1"/>
    <col min="10755" max="10755" width="14.140625" style="148" bestFit="1" customWidth="1"/>
    <col min="10756" max="10756" width="12" style="148" customWidth="1"/>
    <col min="10757" max="10758" width="10.85546875" style="148" customWidth="1"/>
    <col min="10759" max="10759" width="14.28515625" style="148" customWidth="1"/>
    <col min="10760" max="10760" width="10" style="148" bestFit="1" customWidth="1"/>
    <col min="10761" max="10762" width="12.28515625" style="148" bestFit="1" customWidth="1"/>
    <col min="10763" max="10763" width="14.140625" style="148" customWidth="1"/>
    <col min="10764" max="10764" width="15.140625" style="148" customWidth="1"/>
    <col min="10765" max="10765" width="11.42578125" style="148"/>
    <col min="10766" max="10766" width="10.85546875" style="148" customWidth="1"/>
    <col min="10767" max="10769" width="11.42578125" style="148"/>
    <col min="10770" max="10770" width="13.85546875" style="148" customWidth="1"/>
    <col min="10771" max="10774" width="11.42578125" style="148"/>
    <col min="10775" max="10775" width="10.85546875" style="148" customWidth="1"/>
    <col min="10776" max="11005" width="11.42578125" style="148"/>
    <col min="11006" max="11006" width="11.42578125" style="148" bestFit="1" customWidth="1"/>
    <col min="11007" max="11007" width="34.42578125" style="148" customWidth="1"/>
    <col min="11008" max="11008" width="14.28515625" style="148" customWidth="1"/>
    <col min="11009" max="11009" width="15.7109375" style="148" customWidth="1"/>
    <col min="11010" max="11010" width="12.42578125" style="148" bestFit="1" customWidth="1"/>
    <col min="11011" max="11011" width="14.140625" style="148" bestFit="1" customWidth="1"/>
    <col min="11012" max="11012" width="12" style="148" customWidth="1"/>
    <col min="11013" max="11014" width="10.85546875" style="148" customWidth="1"/>
    <col min="11015" max="11015" width="14.28515625" style="148" customWidth="1"/>
    <col min="11016" max="11016" width="10" style="148" bestFit="1" customWidth="1"/>
    <col min="11017" max="11018" width="12.28515625" style="148" bestFit="1" customWidth="1"/>
    <col min="11019" max="11019" width="14.140625" style="148" customWidth="1"/>
    <col min="11020" max="11020" width="15.140625" style="148" customWidth="1"/>
    <col min="11021" max="11021" width="11.42578125" style="148"/>
    <col min="11022" max="11022" width="10.85546875" style="148" customWidth="1"/>
    <col min="11023" max="11025" width="11.42578125" style="148"/>
    <col min="11026" max="11026" width="13.85546875" style="148" customWidth="1"/>
    <col min="11027" max="11030" width="11.42578125" style="148"/>
    <col min="11031" max="11031" width="10.85546875" style="148" customWidth="1"/>
    <col min="11032" max="11261" width="11.42578125" style="148"/>
    <col min="11262" max="11262" width="11.42578125" style="148" bestFit="1" customWidth="1"/>
    <col min="11263" max="11263" width="34.42578125" style="148" customWidth="1"/>
    <col min="11264" max="11264" width="14.28515625" style="148" customWidth="1"/>
    <col min="11265" max="11265" width="15.7109375" style="148" customWidth="1"/>
    <col min="11266" max="11266" width="12.42578125" style="148" bestFit="1" customWidth="1"/>
    <col min="11267" max="11267" width="14.140625" style="148" bestFit="1" customWidth="1"/>
    <col min="11268" max="11268" width="12" style="148" customWidth="1"/>
    <col min="11269" max="11270" width="10.85546875" style="148" customWidth="1"/>
    <col min="11271" max="11271" width="14.28515625" style="148" customWidth="1"/>
    <col min="11272" max="11272" width="10" style="148" bestFit="1" customWidth="1"/>
    <col min="11273" max="11274" width="12.28515625" style="148" bestFit="1" customWidth="1"/>
    <col min="11275" max="11275" width="14.140625" style="148" customWidth="1"/>
    <col min="11276" max="11276" width="15.140625" style="148" customWidth="1"/>
    <col min="11277" max="11277" width="11.42578125" style="148"/>
    <col min="11278" max="11278" width="10.85546875" style="148" customWidth="1"/>
    <col min="11279" max="11281" width="11.42578125" style="148"/>
    <col min="11282" max="11282" width="13.85546875" style="148" customWidth="1"/>
    <col min="11283" max="11286" width="11.42578125" style="148"/>
    <col min="11287" max="11287" width="10.85546875" style="148" customWidth="1"/>
    <col min="11288" max="11517" width="11.42578125" style="148"/>
    <col min="11518" max="11518" width="11.42578125" style="148" bestFit="1" customWidth="1"/>
    <col min="11519" max="11519" width="34.42578125" style="148" customWidth="1"/>
    <col min="11520" max="11520" width="14.28515625" style="148" customWidth="1"/>
    <col min="11521" max="11521" width="15.7109375" style="148" customWidth="1"/>
    <col min="11522" max="11522" width="12.42578125" style="148" bestFit="1" customWidth="1"/>
    <col min="11523" max="11523" width="14.140625" style="148" bestFit="1" customWidth="1"/>
    <col min="11524" max="11524" width="12" style="148" customWidth="1"/>
    <col min="11525" max="11526" width="10.85546875" style="148" customWidth="1"/>
    <col min="11527" max="11527" width="14.28515625" style="148" customWidth="1"/>
    <col min="11528" max="11528" width="10" style="148" bestFit="1" customWidth="1"/>
    <col min="11529" max="11530" width="12.28515625" style="148" bestFit="1" customWidth="1"/>
    <col min="11531" max="11531" width="14.140625" style="148" customWidth="1"/>
    <col min="11532" max="11532" width="15.140625" style="148" customWidth="1"/>
    <col min="11533" max="11533" width="11.42578125" style="148"/>
    <col min="11534" max="11534" width="10.85546875" style="148" customWidth="1"/>
    <col min="11535" max="11537" width="11.42578125" style="148"/>
    <col min="11538" max="11538" width="13.85546875" style="148" customWidth="1"/>
    <col min="11539" max="11542" width="11.42578125" style="148"/>
    <col min="11543" max="11543" width="10.85546875" style="148" customWidth="1"/>
    <col min="11544" max="11773" width="11.42578125" style="148"/>
    <col min="11774" max="11774" width="11.42578125" style="148" bestFit="1" customWidth="1"/>
    <col min="11775" max="11775" width="34.42578125" style="148" customWidth="1"/>
    <col min="11776" max="11776" width="14.28515625" style="148" customWidth="1"/>
    <col min="11777" max="11777" width="15.7109375" style="148" customWidth="1"/>
    <col min="11778" max="11778" width="12.42578125" style="148" bestFit="1" customWidth="1"/>
    <col min="11779" max="11779" width="14.140625" style="148" bestFit="1" customWidth="1"/>
    <col min="11780" max="11780" width="12" style="148" customWidth="1"/>
    <col min="11781" max="11782" width="10.85546875" style="148" customWidth="1"/>
    <col min="11783" max="11783" width="14.28515625" style="148" customWidth="1"/>
    <col min="11784" max="11784" width="10" style="148" bestFit="1" customWidth="1"/>
    <col min="11785" max="11786" width="12.28515625" style="148" bestFit="1" customWidth="1"/>
    <col min="11787" max="11787" width="14.140625" style="148" customWidth="1"/>
    <col min="11788" max="11788" width="15.140625" style="148" customWidth="1"/>
    <col min="11789" max="11789" width="11.42578125" style="148"/>
    <col min="11790" max="11790" width="10.85546875" style="148" customWidth="1"/>
    <col min="11791" max="11793" width="11.42578125" style="148"/>
    <col min="11794" max="11794" width="13.85546875" style="148" customWidth="1"/>
    <col min="11795" max="11798" width="11.42578125" style="148"/>
    <col min="11799" max="11799" width="10.85546875" style="148" customWidth="1"/>
    <col min="11800" max="12029" width="11.42578125" style="148"/>
    <col min="12030" max="12030" width="11.42578125" style="148" bestFit="1" customWidth="1"/>
    <col min="12031" max="12031" width="34.42578125" style="148" customWidth="1"/>
    <col min="12032" max="12032" width="14.28515625" style="148" customWidth="1"/>
    <col min="12033" max="12033" width="15.7109375" style="148" customWidth="1"/>
    <col min="12034" max="12034" width="12.42578125" style="148" bestFit="1" customWidth="1"/>
    <col min="12035" max="12035" width="14.140625" style="148" bestFit="1" customWidth="1"/>
    <col min="12036" max="12036" width="12" style="148" customWidth="1"/>
    <col min="12037" max="12038" width="10.85546875" style="148" customWidth="1"/>
    <col min="12039" max="12039" width="14.28515625" style="148" customWidth="1"/>
    <col min="12040" max="12040" width="10" style="148" bestFit="1" customWidth="1"/>
    <col min="12041" max="12042" width="12.28515625" style="148" bestFit="1" customWidth="1"/>
    <col min="12043" max="12043" width="14.140625" style="148" customWidth="1"/>
    <col min="12044" max="12044" width="15.140625" style="148" customWidth="1"/>
    <col min="12045" max="12045" width="11.42578125" style="148"/>
    <col min="12046" max="12046" width="10.85546875" style="148" customWidth="1"/>
    <col min="12047" max="12049" width="11.42578125" style="148"/>
    <col min="12050" max="12050" width="13.85546875" style="148" customWidth="1"/>
    <col min="12051" max="12054" width="11.42578125" style="148"/>
    <col min="12055" max="12055" width="10.85546875" style="148" customWidth="1"/>
    <col min="12056" max="12285" width="11.42578125" style="148"/>
    <col min="12286" max="12286" width="11.42578125" style="148" bestFit="1" customWidth="1"/>
    <col min="12287" max="12287" width="34.42578125" style="148" customWidth="1"/>
    <col min="12288" max="12288" width="14.28515625" style="148" customWidth="1"/>
    <col min="12289" max="12289" width="15.7109375" style="148" customWidth="1"/>
    <col min="12290" max="12290" width="12.42578125" style="148" bestFit="1" customWidth="1"/>
    <col min="12291" max="12291" width="14.140625" style="148" bestFit="1" customWidth="1"/>
    <col min="12292" max="12292" width="12" style="148" customWidth="1"/>
    <col min="12293" max="12294" width="10.85546875" style="148" customWidth="1"/>
    <col min="12295" max="12295" width="14.28515625" style="148" customWidth="1"/>
    <col min="12296" max="12296" width="10" style="148" bestFit="1" customWidth="1"/>
    <col min="12297" max="12298" width="12.28515625" style="148" bestFit="1" customWidth="1"/>
    <col min="12299" max="12299" width="14.140625" style="148" customWidth="1"/>
    <col min="12300" max="12300" width="15.140625" style="148" customWidth="1"/>
    <col min="12301" max="12301" width="11.42578125" style="148"/>
    <col min="12302" max="12302" width="10.85546875" style="148" customWidth="1"/>
    <col min="12303" max="12305" width="11.42578125" style="148"/>
    <col min="12306" max="12306" width="13.85546875" style="148" customWidth="1"/>
    <col min="12307" max="12310" width="11.42578125" style="148"/>
    <col min="12311" max="12311" width="10.85546875" style="148" customWidth="1"/>
    <col min="12312" max="12541" width="11.42578125" style="148"/>
    <col min="12542" max="12542" width="11.42578125" style="148" bestFit="1" customWidth="1"/>
    <col min="12543" max="12543" width="34.42578125" style="148" customWidth="1"/>
    <col min="12544" max="12544" width="14.28515625" style="148" customWidth="1"/>
    <col min="12545" max="12545" width="15.7109375" style="148" customWidth="1"/>
    <col min="12546" max="12546" width="12.42578125" style="148" bestFit="1" customWidth="1"/>
    <col min="12547" max="12547" width="14.140625" style="148" bestFit="1" customWidth="1"/>
    <col min="12548" max="12548" width="12" style="148" customWidth="1"/>
    <col min="12549" max="12550" width="10.85546875" style="148" customWidth="1"/>
    <col min="12551" max="12551" width="14.28515625" style="148" customWidth="1"/>
    <col min="12552" max="12552" width="10" style="148" bestFit="1" customWidth="1"/>
    <col min="12553" max="12554" width="12.28515625" style="148" bestFit="1" customWidth="1"/>
    <col min="12555" max="12555" width="14.140625" style="148" customWidth="1"/>
    <col min="12556" max="12556" width="15.140625" style="148" customWidth="1"/>
    <col min="12557" max="12557" width="11.42578125" style="148"/>
    <col min="12558" max="12558" width="10.85546875" style="148" customWidth="1"/>
    <col min="12559" max="12561" width="11.42578125" style="148"/>
    <col min="12562" max="12562" width="13.85546875" style="148" customWidth="1"/>
    <col min="12563" max="12566" width="11.42578125" style="148"/>
    <col min="12567" max="12567" width="10.85546875" style="148" customWidth="1"/>
    <col min="12568" max="12797" width="11.42578125" style="148"/>
    <col min="12798" max="12798" width="11.42578125" style="148" bestFit="1" customWidth="1"/>
    <col min="12799" max="12799" width="34.42578125" style="148" customWidth="1"/>
    <col min="12800" max="12800" width="14.28515625" style="148" customWidth="1"/>
    <col min="12801" max="12801" width="15.7109375" style="148" customWidth="1"/>
    <col min="12802" max="12802" width="12.42578125" style="148" bestFit="1" customWidth="1"/>
    <col min="12803" max="12803" width="14.140625" style="148" bestFit="1" customWidth="1"/>
    <col min="12804" max="12804" width="12" style="148" customWidth="1"/>
    <col min="12805" max="12806" width="10.85546875" style="148" customWidth="1"/>
    <col min="12807" max="12807" width="14.28515625" style="148" customWidth="1"/>
    <col min="12808" max="12808" width="10" style="148" bestFit="1" customWidth="1"/>
    <col min="12809" max="12810" width="12.28515625" style="148" bestFit="1" customWidth="1"/>
    <col min="12811" max="12811" width="14.140625" style="148" customWidth="1"/>
    <col min="12812" max="12812" width="15.140625" style="148" customWidth="1"/>
    <col min="12813" max="12813" width="11.42578125" style="148"/>
    <col min="12814" max="12814" width="10.85546875" style="148" customWidth="1"/>
    <col min="12815" max="12817" width="11.42578125" style="148"/>
    <col min="12818" max="12818" width="13.85546875" style="148" customWidth="1"/>
    <col min="12819" max="12822" width="11.42578125" style="148"/>
    <col min="12823" max="12823" width="10.85546875" style="148" customWidth="1"/>
    <col min="12824" max="13053" width="11.42578125" style="148"/>
    <col min="13054" max="13054" width="11.42578125" style="148" bestFit="1" customWidth="1"/>
    <col min="13055" max="13055" width="34.42578125" style="148" customWidth="1"/>
    <col min="13056" max="13056" width="14.28515625" style="148" customWidth="1"/>
    <col min="13057" max="13057" width="15.7109375" style="148" customWidth="1"/>
    <col min="13058" max="13058" width="12.42578125" style="148" bestFit="1" customWidth="1"/>
    <col min="13059" max="13059" width="14.140625" style="148" bestFit="1" customWidth="1"/>
    <col min="13060" max="13060" width="12" style="148" customWidth="1"/>
    <col min="13061" max="13062" width="10.85546875" style="148" customWidth="1"/>
    <col min="13063" max="13063" width="14.28515625" style="148" customWidth="1"/>
    <col min="13064" max="13064" width="10" style="148" bestFit="1" customWidth="1"/>
    <col min="13065" max="13066" width="12.28515625" style="148" bestFit="1" customWidth="1"/>
    <col min="13067" max="13067" width="14.140625" style="148" customWidth="1"/>
    <col min="13068" max="13068" width="15.140625" style="148" customWidth="1"/>
    <col min="13069" max="13069" width="11.42578125" style="148"/>
    <col min="13070" max="13070" width="10.85546875" style="148" customWidth="1"/>
    <col min="13071" max="13073" width="11.42578125" style="148"/>
    <col min="13074" max="13074" width="13.85546875" style="148" customWidth="1"/>
    <col min="13075" max="13078" width="11.42578125" style="148"/>
    <col min="13079" max="13079" width="10.85546875" style="148" customWidth="1"/>
    <col min="13080" max="13309" width="11.42578125" style="148"/>
    <col min="13310" max="13310" width="11.42578125" style="148" bestFit="1" customWidth="1"/>
    <col min="13311" max="13311" width="34.42578125" style="148" customWidth="1"/>
    <col min="13312" max="13312" width="14.28515625" style="148" customWidth="1"/>
    <col min="13313" max="13313" width="15.7109375" style="148" customWidth="1"/>
    <col min="13314" max="13314" width="12.42578125" style="148" bestFit="1" customWidth="1"/>
    <col min="13315" max="13315" width="14.140625" style="148" bestFit="1" customWidth="1"/>
    <col min="13316" max="13316" width="12" style="148" customWidth="1"/>
    <col min="13317" max="13318" width="10.85546875" style="148" customWidth="1"/>
    <col min="13319" max="13319" width="14.28515625" style="148" customWidth="1"/>
    <col min="13320" max="13320" width="10" style="148" bestFit="1" customWidth="1"/>
    <col min="13321" max="13322" width="12.28515625" style="148" bestFit="1" customWidth="1"/>
    <col min="13323" max="13323" width="14.140625" style="148" customWidth="1"/>
    <col min="13324" max="13324" width="15.140625" style="148" customWidth="1"/>
    <col min="13325" max="13325" width="11.42578125" style="148"/>
    <col min="13326" max="13326" width="10.85546875" style="148" customWidth="1"/>
    <col min="13327" max="13329" width="11.42578125" style="148"/>
    <col min="13330" max="13330" width="13.85546875" style="148" customWidth="1"/>
    <col min="13331" max="13334" width="11.42578125" style="148"/>
    <col min="13335" max="13335" width="10.85546875" style="148" customWidth="1"/>
    <col min="13336" max="13565" width="11.42578125" style="148"/>
    <col min="13566" max="13566" width="11.42578125" style="148" bestFit="1" customWidth="1"/>
    <col min="13567" max="13567" width="34.42578125" style="148" customWidth="1"/>
    <col min="13568" max="13568" width="14.28515625" style="148" customWidth="1"/>
    <col min="13569" max="13569" width="15.7109375" style="148" customWidth="1"/>
    <col min="13570" max="13570" width="12.42578125" style="148" bestFit="1" customWidth="1"/>
    <col min="13571" max="13571" width="14.140625" style="148" bestFit="1" customWidth="1"/>
    <col min="13572" max="13572" width="12" style="148" customWidth="1"/>
    <col min="13573" max="13574" width="10.85546875" style="148" customWidth="1"/>
    <col min="13575" max="13575" width="14.28515625" style="148" customWidth="1"/>
    <col min="13576" max="13576" width="10" style="148" bestFit="1" customWidth="1"/>
    <col min="13577" max="13578" width="12.28515625" style="148" bestFit="1" customWidth="1"/>
    <col min="13579" max="13579" width="14.140625" style="148" customWidth="1"/>
    <col min="13580" max="13580" width="15.140625" style="148" customWidth="1"/>
    <col min="13581" max="13581" width="11.42578125" style="148"/>
    <col min="13582" max="13582" width="10.85546875" style="148" customWidth="1"/>
    <col min="13583" max="13585" width="11.42578125" style="148"/>
    <col min="13586" max="13586" width="13.85546875" style="148" customWidth="1"/>
    <col min="13587" max="13590" width="11.42578125" style="148"/>
    <col min="13591" max="13591" width="10.85546875" style="148" customWidth="1"/>
    <col min="13592" max="13821" width="11.42578125" style="148"/>
    <col min="13822" max="13822" width="11.42578125" style="148" bestFit="1" customWidth="1"/>
    <col min="13823" max="13823" width="34.42578125" style="148" customWidth="1"/>
    <col min="13824" max="13824" width="14.28515625" style="148" customWidth="1"/>
    <col min="13825" max="13825" width="15.7109375" style="148" customWidth="1"/>
    <col min="13826" max="13826" width="12.42578125" style="148" bestFit="1" customWidth="1"/>
    <col min="13827" max="13827" width="14.140625" style="148" bestFit="1" customWidth="1"/>
    <col min="13828" max="13828" width="12" style="148" customWidth="1"/>
    <col min="13829" max="13830" width="10.85546875" style="148" customWidth="1"/>
    <col min="13831" max="13831" width="14.28515625" style="148" customWidth="1"/>
    <col min="13832" max="13832" width="10" style="148" bestFit="1" customWidth="1"/>
    <col min="13833" max="13834" width="12.28515625" style="148" bestFit="1" customWidth="1"/>
    <col min="13835" max="13835" width="14.140625" style="148" customWidth="1"/>
    <col min="13836" max="13836" width="15.140625" style="148" customWidth="1"/>
    <col min="13837" max="13837" width="11.42578125" style="148"/>
    <col min="13838" max="13838" width="10.85546875" style="148" customWidth="1"/>
    <col min="13839" max="13841" width="11.42578125" style="148"/>
    <col min="13842" max="13842" width="13.85546875" style="148" customWidth="1"/>
    <col min="13843" max="13846" width="11.42578125" style="148"/>
    <col min="13847" max="13847" width="10.85546875" style="148" customWidth="1"/>
    <col min="13848" max="14077" width="11.42578125" style="148"/>
    <col min="14078" max="14078" width="11.42578125" style="148" bestFit="1" customWidth="1"/>
    <col min="14079" max="14079" width="34.42578125" style="148" customWidth="1"/>
    <col min="14080" max="14080" width="14.28515625" style="148" customWidth="1"/>
    <col min="14081" max="14081" width="15.7109375" style="148" customWidth="1"/>
    <col min="14082" max="14082" width="12.42578125" style="148" bestFit="1" customWidth="1"/>
    <col min="14083" max="14083" width="14.140625" style="148" bestFit="1" customWidth="1"/>
    <col min="14084" max="14084" width="12" style="148" customWidth="1"/>
    <col min="14085" max="14086" width="10.85546875" style="148" customWidth="1"/>
    <col min="14087" max="14087" width="14.28515625" style="148" customWidth="1"/>
    <col min="14088" max="14088" width="10" style="148" bestFit="1" customWidth="1"/>
    <col min="14089" max="14090" width="12.28515625" style="148" bestFit="1" customWidth="1"/>
    <col min="14091" max="14091" width="14.140625" style="148" customWidth="1"/>
    <col min="14092" max="14092" width="15.140625" style="148" customWidth="1"/>
    <col min="14093" max="14093" width="11.42578125" style="148"/>
    <col min="14094" max="14094" width="10.85546875" style="148" customWidth="1"/>
    <col min="14095" max="14097" width="11.42578125" style="148"/>
    <col min="14098" max="14098" width="13.85546875" style="148" customWidth="1"/>
    <col min="14099" max="14102" width="11.42578125" style="148"/>
    <col min="14103" max="14103" width="10.85546875" style="148" customWidth="1"/>
    <col min="14104" max="14333" width="11.42578125" style="148"/>
    <col min="14334" max="14334" width="11.42578125" style="148" bestFit="1" customWidth="1"/>
    <col min="14335" max="14335" width="34.42578125" style="148" customWidth="1"/>
    <col min="14336" max="14336" width="14.28515625" style="148" customWidth="1"/>
    <col min="14337" max="14337" width="15.7109375" style="148" customWidth="1"/>
    <col min="14338" max="14338" width="12.42578125" style="148" bestFit="1" customWidth="1"/>
    <col min="14339" max="14339" width="14.140625" style="148" bestFit="1" customWidth="1"/>
    <col min="14340" max="14340" width="12" style="148" customWidth="1"/>
    <col min="14341" max="14342" width="10.85546875" style="148" customWidth="1"/>
    <col min="14343" max="14343" width="14.28515625" style="148" customWidth="1"/>
    <col min="14344" max="14344" width="10" style="148" bestFit="1" customWidth="1"/>
    <col min="14345" max="14346" width="12.28515625" style="148" bestFit="1" customWidth="1"/>
    <col min="14347" max="14347" width="14.140625" style="148" customWidth="1"/>
    <col min="14348" max="14348" width="15.140625" style="148" customWidth="1"/>
    <col min="14349" max="14349" width="11.42578125" style="148"/>
    <col min="14350" max="14350" width="10.85546875" style="148" customWidth="1"/>
    <col min="14351" max="14353" width="11.42578125" style="148"/>
    <col min="14354" max="14354" width="13.85546875" style="148" customWidth="1"/>
    <col min="14355" max="14358" width="11.42578125" style="148"/>
    <col min="14359" max="14359" width="10.85546875" style="148" customWidth="1"/>
    <col min="14360" max="14589" width="11.42578125" style="148"/>
    <col min="14590" max="14590" width="11.42578125" style="148" bestFit="1" customWidth="1"/>
    <col min="14591" max="14591" width="34.42578125" style="148" customWidth="1"/>
    <col min="14592" max="14592" width="14.28515625" style="148" customWidth="1"/>
    <col min="14593" max="14593" width="15.7109375" style="148" customWidth="1"/>
    <col min="14594" max="14594" width="12.42578125" style="148" bestFit="1" customWidth="1"/>
    <col min="14595" max="14595" width="14.140625" style="148" bestFit="1" customWidth="1"/>
    <col min="14596" max="14596" width="12" style="148" customWidth="1"/>
    <col min="14597" max="14598" width="10.85546875" style="148" customWidth="1"/>
    <col min="14599" max="14599" width="14.28515625" style="148" customWidth="1"/>
    <col min="14600" max="14600" width="10" style="148" bestFit="1" customWidth="1"/>
    <col min="14601" max="14602" width="12.28515625" style="148" bestFit="1" customWidth="1"/>
    <col min="14603" max="14603" width="14.140625" style="148" customWidth="1"/>
    <col min="14604" max="14604" width="15.140625" style="148" customWidth="1"/>
    <col min="14605" max="14605" width="11.42578125" style="148"/>
    <col min="14606" max="14606" width="10.85546875" style="148" customWidth="1"/>
    <col min="14607" max="14609" width="11.42578125" style="148"/>
    <col min="14610" max="14610" width="13.85546875" style="148" customWidth="1"/>
    <col min="14611" max="14614" width="11.42578125" style="148"/>
    <col min="14615" max="14615" width="10.85546875" style="148" customWidth="1"/>
    <col min="14616" max="14845" width="11.42578125" style="148"/>
    <col min="14846" max="14846" width="11.42578125" style="148" bestFit="1" customWidth="1"/>
    <col min="14847" max="14847" width="34.42578125" style="148" customWidth="1"/>
    <col min="14848" max="14848" width="14.28515625" style="148" customWidth="1"/>
    <col min="14849" max="14849" width="15.7109375" style="148" customWidth="1"/>
    <col min="14850" max="14850" width="12.42578125" style="148" bestFit="1" customWidth="1"/>
    <col min="14851" max="14851" width="14.140625" style="148" bestFit="1" customWidth="1"/>
    <col min="14852" max="14852" width="12" style="148" customWidth="1"/>
    <col min="14853" max="14854" width="10.85546875" style="148" customWidth="1"/>
    <col min="14855" max="14855" width="14.28515625" style="148" customWidth="1"/>
    <col min="14856" max="14856" width="10" style="148" bestFit="1" customWidth="1"/>
    <col min="14857" max="14858" width="12.28515625" style="148" bestFit="1" customWidth="1"/>
    <col min="14859" max="14859" width="14.140625" style="148" customWidth="1"/>
    <col min="14860" max="14860" width="15.140625" style="148" customWidth="1"/>
    <col min="14861" max="14861" width="11.42578125" style="148"/>
    <col min="14862" max="14862" width="10.85546875" style="148" customWidth="1"/>
    <col min="14863" max="14865" width="11.42578125" style="148"/>
    <col min="14866" max="14866" width="13.85546875" style="148" customWidth="1"/>
    <col min="14867" max="14870" width="11.42578125" style="148"/>
    <col min="14871" max="14871" width="10.85546875" style="148" customWidth="1"/>
    <col min="14872" max="15101" width="11.42578125" style="148"/>
    <col min="15102" max="15102" width="11.42578125" style="148" bestFit="1" customWidth="1"/>
    <col min="15103" max="15103" width="34.42578125" style="148" customWidth="1"/>
    <col min="15104" max="15104" width="14.28515625" style="148" customWidth="1"/>
    <col min="15105" max="15105" width="15.7109375" style="148" customWidth="1"/>
    <col min="15106" max="15106" width="12.42578125" style="148" bestFit="1" customWidth="1"/>
    <col min="15107" max="15107" width="14.140625" style="148" bestFit="1" customWidth="1"/>
    <col min="15108" max="15108" width="12" style="148" customWidth="1"/>
    <col min="15109" max="15110" width="10.85546875" style="148" customWidth="1"/>
    <col min="15111" max="15111" width="14.28515625" style="148" customWidth="1"/>
    <col min="15112" max="15112" width="10" style="148" bestFit="1" customWidth="1"/>
    <col min="15113" max="15114" width="12.28515625" style="148" bestFit="1" customWidth="1"/>
    <col min="15115" max="15115" width="14.140625" style="148" customWidth="1"/>
    <col min="15116" max="15116" width="15.140625" style="148" customWidth="1"/>
    <col min="15117" max="15117" width="11.42578125" style="148"/>
    <col min="15118" max="15118" width="10.85546875" style="148" customWidth="1"/>
    <col min="15119" max="15121" width="11.42578125" style="148"/>
    <col min="15122" max="15122" width="13.85546875" style="148" customWidth="1"/>
    <col min="15123" max="15126" width="11.42578125" style="148"/>
    <col min="15127" max="15127" width="10.85546875" style="148" customWidth="1"/>
    <col min="15128" max="15357" width="11.42578125" style="148"/>
    <col min="15358" max="15358" width="11.42578125" style="148" bestFit="1" customWidth="1"/>
    <col min="15359" max="15359" width="34.42578125" style="148" customWidth="1"/>
    <col min="15360" max="15360" width="14.28515625" style="148" customWidth="1"/>
    <col min="15361" max="15361" width="15.7109375" style="148" customWidth="1"/>
    <col min="15362" max="15362" width="12.42578125" style="148" bestFit="1" customWidth="1"/>
    <col min="15363" max="15363" width="14.140625" style="148" bestFit="1" customWidth="1"/>
    <col min="15364" max="15364" width="12" style="148" customWidth="1"/>
    <col min="15365" max="15366" width="10.85546875" style="148" customWidth="1"/>
    <col min="15367" max="15367" width="14.28515625" style="148" customWidth="1"/>
    <col min="15368" max="15368" width="10" style="148" bestFit="1" customWidth="1"/>
    <col min="15369" max="15370" width="12.28515625" style="148" bestFit="1" customWidth="1"/>
    <col min="15371" max="15371" width="14.140625" style="148" customWidth="1"/>
    <col min="15372" max="15372" width="15.140625" style="148" customWidth="1"/>
    <col min="15373" max="15373" width="11.42578125" style="148"/>
    <col min="15374" max="15374" width="10.85546875" style="148" customWidth="1"/>
    <col min="15375" max="15377" width="11.42578125" style="148"/>
    <col min="15378" max="15378" width="13.85546875" style="148" customWidth="1"/>
    <col min="15379" max="15382" width="11.42578125" style="148"/>
    <col min="15383" max="15383" width="10.85546875" style="148" customWidth="1"/>
    <col min="15384" max="15613" width="11.42578125" style="148"/>
    <col min="15614" max="15614" width="11.42578125" style="148" bestFit="1" customWidth="1"/>
    <col min="15615" max="15615" width="34.42578125" style="148" customWidth="1"/>
    <col min="15616" max="15616" width="14.28515625" style="148" customWidth="1"/>
    <col min="15617" max="15617" width="15.7109375" style="148" customWidth="1"/>
    <col min="15618" max="15618" width="12.42578125" style="148" bestFit="1" customWidth="1"/>
    <col min="15619" max="15619" width="14.140625" style="148" bestFit="1" customWidth="1"/>
    <col min="15620" max="15620" width="12" style="148" customWidth="1"/>
    <col min="15621" max="15622" width="10.85546875" style="148" customWidth="1"/>
    <col min="15623" max="15623" width="14.28515625" style="148" customWidth="1"/>
    <col min="15624" max="15624" width="10" style="148" bestFit="1" customWidth="1"/>
    <col min="15625" max="15626" width="12.28515625" style="148" bestFit="1" customWidth="1"/>
    <col min="15627" max="15627" width="14.140625" style="148" customWidth="1"/>
    <col min="15628" max="15628" width="15.140625" style="148" customWidth="1"/>
    <col min="15629" max="15629" width="11.42578125" style="148"/>
    <col min="15630" max="15630" width="10.85546875" style="148" customWidth="1"/>
    <col min="15631" max="15633" width="11.42578125" style="148"/>
    <col min="15634" max="15634" width="13.85546875" style="148" customWidth="1"/>
    <col min="15635" max="15638" width="11.42578125" style="148"/>
    <col min="15639" max="15639" width="10.85546875" style="148" customWidth="1"/>
    <col min="15640" max="15869" width="11.42578125" style="148"/>
    <col min="15870" max="15870" width="11.42578125" style="148" bestFit="1" customWidth="1"/>
    <col min="15871" max="15871" width="34.42578125" style="148" customWidth="1"/>
    <col min="15872" max="15872" width="14.28515625" style="148" customWidth="1"/>
    <col min="15873" max="15873" width="15.7109375" style="148" customWidth="1"/>
    <col min="15874" max="15874" width="12.42578125" style="148" bestFit="1" customWidth="1"/>
    <col min="15875" max="15875" width="14.140625" style="148" bestFit="1" customWidth="1"/>
    <col min="15876" max="15876" width="12" style="148" customWidth="1"/>
    <col min="15877" max="15878" width="10.85546875" style="148" customWidth="1"/>
    <col min="15879" max="15879" width="14.28515625" style="148" customWidth="1"/>
    <col min="15880" max="15880" width="10" style="148" bestFit="1" customWidth="1"/>
    <col min="15881" max="15882" width="12.28515625" style="148" bestFit="1" customWidth="1"/>
    <col min="15883" max="15883" width="14.140625" style="148" customWidth="1"/>
    <col min="15884" max="15884" width="15.140625" style="148" customWidth="1"/>
    <col min="15885" max="15885" width="11.42578125" style="148"/>
    <col min="15886" max="15886" width="10.85546875" style="148" customWidth="1"/>
    <col min="15887" max="15889" width="11.42578125" style="148"/>
    <col min="15890" max="15890" width="13.85546875" style="148" customWidth="1"/>
    <col min="15891" max="15894" width="11.42578125" style="148"/>
    <col min="15895" max="15895" width="10.85546875" style="148" customWidth="1"/>
    <col min="15896" max="16125" width="11.42578125" style="148"/>
    <col min="16126" max="16126" width="11.42578125" style="148" bestFit="1" customWidth="1"/>
    <col min="16127" max="16127" width="34.42578125" style="148" customWidth="1"/>
    <col min="16128" max="16128" width="14.28515625" style="148" customWidth="1"/>
    <col min="16129" max="16129" width="15.7109375" style="148" customWidth="1"/>
    <col min="16130" max="16130" width="12.42578125" style="148" bestFit="1" customWidth="1"/>
    <col min="16131" max="16131" width="14.140625" style="148" bestFit="1" customWidth="1"/>
    <col min="16132" max="16132" width="12" style="148" customWidth="1"/>
    <col min="16133" max="16134" width="10.85546875" style="148" customWidth="1"/>
    <col min="16135" max="16135" width="14.28515625" style="148" customWidth="1"/>
    <col min="16136" max="16136" width="10" style="148" bestFit="1" customWidth="1"/>
    <col min="16137" max="16138" width="12.28515625" style="148" bestFit="1" customWidth="1"/>
    <col min="16139" max="16139" width="14.140625" style="148" customWidth="1"/>
    <col min="16140" max="16140" width="15.140625" style="148" customWidth="1"/>
    <col min="16141" max="16141" width="11.42578125" style="148"/>
    <col min="16142" max="16142" width="10.85546875" style="148" customWidth="1"/>
    <col min="16143" max="16145" width="11.42578125" style="148"/>
    <col min="16146" max="16146" width="13.85546875" style="148" customWidth="1"/>
    <col min="16147" max="16150" width="11.42578125" style="148"/>
    <col min="16151" max="16151" width="10.85546875" style="148" customWidth="1"/>
    <col min="16152" max="16384" width="11.42578125" style="148"/>
  </cols>
  <sheetData>
    <row r="1" spans="1:36" ht="24" customHeight="1" x14ac:dyDescent="0.2">
      <c r="A1" s="226" t="s">
        <v>369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36" s="10" customFormat="1" ht="90.75" customHeight="1" x14ac:dyDescent="0.2">
      <c r="A2" s="149" t="s">
        <v>18</v>
      </c>
      <c r="B2" s="149" t="s">
        <v>19</v>
      </c>
      <c r="C2" s="114" t="s">
        <v>341</v>
      </c>
      <c r="D2" s="115" t="s">
        <v>343</v>
      </c>
      <c r="E2" s="115" t="s">
        <v>12</v>
      </c>
      <c r="F2" s="115" t="s">
        <v>13</v>
      </c>
      <c r="G2" s="115" t="s">
        <v>14</v>
      </c>
      <c r="H2" s="115" t="s">
        <v>20</v>
      </c>
      <c r="I2" s="115" t="s">
        <v>344</v>
      </c>
      <c r="J2" s="115" t="s">
        <v>16</v>
      </c>
      <c r="K2" s="118" t="s">
        <v>332</v>
      </c>
      <c r="L2" s="119" t="s">
        <v>11</v>
      </c>
      <c r="M2" s="119" t="s">
        <v>12</v>
      </c>
      <c r="N2" s="119" t="s">
        <v>13</v>
      </c>
      <c r="O2" s="119" t="s">
        <v>14</v>
      </c>
      <c r="P2" s="119" t="s">
        <v>20</v>
      </c>
      <c r="Q2" s="119" t="s">
        <v>344</v>
      </c>
      <c r="R2" s="119" t="s">
        <v>16</v>
      </c>
      <c r="S2" s="116" t="s">
        <v>342</v>
      </c>
      <c r="T2" s="117" t="s">
        <v>11</v>
      </c>
      <c r="U2" s="117" t="s">
        <v>12</v>
      </c>
      <c r="V2" s="117" t="s">
        <v>13</v>
      </c>
      <c r="W2" s="117" t="s">
        <v>14</v>
      </c>
      <c r="X2" s="117" t="s">
        <v>20</v>
      </c>
      <c r="Y2" s="117" t="s">
        <v>344</v>
      </c>
      <c r="Z2" s="117" t="s">
        <v>16</v>
      </c>
    </row>
    <row r="3" spans="1:36" x14ac:dyDescent="0.2">
      <c r="A3" s="150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x14ac:dyDescent="0.2">
      <c r="A4" s="150"/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s="10" customFormat="1" ht="25.5" x14ac:dyDescent="0.2">
      <c r="A5" s="150"/>
      <c r="B5" s="187" t="s">
        <v>372</v>
      </c>
      <c r="C5" s="154">
        <f>SUM(D5:J5)</f>
        <v>8207002.2000000002</v>
      </c>
      <c r="D5" s="154">
        <v>814302.2</v>
      </c>
      <c r="E5" s="154">
        <v>161500</v>
      </c>
      <c r="F5" s="154">
        <v>40000</v>
      </c>
      <c r="G5" s="154">
        <v>7155000</v>
      </c>
      <c r="H5" s="154">
        <v>35000</v>
      </c>
      <c r="I5" s="154">
        <v>1200</v>
      </c>
      <c r="J5" s="154"/>
      <c r="K5" s="154">
        <f>SUM(L5:R5)</f>
        <v>8207002.2000000002</v>
      </c>
      <c r="L5" s="154">
        <v>814302.2</v>
      </c>
      <c r="M5" s="154">
        <v>161500</v>
      </c>
      <c r="N5" s="154">
        <v>40000</v>
      </c>
      <c r="O5" s="154">
        <v>7155000</v>
      </c>
      <c r="P5" s="154">
        <v>35000</v>
      </c>
      <c r="Q5" s="154">
        <v>1200</v>
      </c>
      <c r="R5" s="154"/>
      <c r="S5" s="154">
        <f>SUM(T5:Z5)</f>
        <v>8207002.2000000002</v>
      </c>
      <c r="T5" s="154">
        <v>814302.2</v>
      </c>
      <c r="U5" s="154">
        <v>161500</v>
      </c>
      <c r="V5" s="154">
        <v>40000</v>
      </c>
      <c r="W5" s="154">
        <v>7155000</v>
      </c>
      <c r="X5" s="154">
        <v>35000</v>
      </c>
      <c r="Y5" s="154">
        <v>1200</v>
      </c>
      <c r="Z5" s="154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6" x14ac:dyDescent="0.2">
      <c r="A6" s="150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s="10" customFormat="1" ht="25.5" x14ac:dyDescent="0.2">
      <c r="A7" s="156" t="s">
        <v>39</v>
      </c>
      <c r="B7" s="157" t="s">
        <v>345</v>
      </c>
      <c r="C7" s="154">
        <f>SUM(D7:J7)</f>
        <v>7817700</v>
      </c>
      <c r="D7" s="154">
        <v>730000</v>
      </c>
      <c r="E7" s="154">
        <v>101500</v>
      </c>
      <c r="F7" s="154">
        <v>40000</v>
      </c>
      <c r="G7" s="154">
        <v>6910000</v>
      </c>
      <c r="H7" s="154">
        <v>35000</v>
      </c>
      <c r="I7" s="154">
        <v>1200</v>
      </c>
      <c r="J7" s="154"/>
      <c r="K7" s="154">
        <f>SUM(L7:R7)</f>
        <v>7817700</v>
      </c>
      <c r="L7" s="154">
        <v>730000</v>
      </c>
      <c r="M7" s="154">
        <v>101500</v>
      </c>
      <c r="N7" s="154">
        <v>40000</v>
      </c>
      <c r="O7" s="154">
        <v>6910000</v>
      </c>
      <c r="P7" s="154">
        <v>35000</v>
      </c>
      <c r="Q7" s="154">
        <v>1200</v>
      </c>
      <c r="R7" s="154"/>
      <c r="S7" s="154">
        <f>SUM(T7:Z7)</f>
        <v>7817700</v>
      </c>
      <c r="T7" s="154">
        <v>730000</v>
      </c>
      <c r="U7" s="154">
        <v>101500</v>
      </c>
      <c r="V7" s="154">
        <v>40000</v>
      </c>
      <c r="W7" s="154">
        <v>6910000</v>
      </c>
      <c r="X7" s="154">
        <v>35000</v>
      </c>
      <c r="Y7" s="154">
        <v>1200</v>
      </c>
      <c r="Z7" s="154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s="10" customFormat="1" ht="17.25" customHeight="1" x14ac:dyDescent="0.2">
      <c r="A8" s="158" t="s">
        <v>38</v>
      </c>
      <c r="B8" s="159" t="s">
        <v>346</v>
      </c>
      <c r="C8" s="160">
        <f>SUM(D8:J8)</f>
        <v>7710700</v>
      </c>
      <c r="D8" s="160">
        <v>730000</v>
      </c>
      <c r="E8" s="160">
        <v>86500</v>
      </c>
      <c r="F8" s="160">
        <v>40000</v>
      </c>
      <c r="G8" s="160">
        <v>6818000</v>
      </c>
      <c r="H8" s="160">
        <v>35000</v>
      </c>
      <c r="I8" s="160">
        <v>1200</v>
      </c>
      <c r="J8" s="160"/>
      <c r="K8" s="160">
        <f>SUM(L8:R8)</f>
        <v>7710700</v>
      </c>
      <c r="L8" s="160">
        <v>730000</v>
      </c>
      <c r="M8" s="160">
        <v>86500</v>
      </c>
      <c r="N8" s="160">
        <v>40000</v>
      </c>
      <c r="O8" s="160">
        <v>6818000</v>
      </c>
      <c r="P8" s="160">
        <v>35000</v>
      </c>
      <c r="Q8" s="160">
        <v>1200</v>
      </c>
      <c r="R8" s="160"/>
      <c r="S8" s="160">
        <f>SUM(T8:Z8)</f>
        <v>7710700</v>
      </c>
      <c r="T8" s="160">
        <v>730000</v>
      </c>
      <c r="U8" s="160">
        <v>86500</v>
      </c>
      <c r="V8" s="160">
        <v>40000</v>
      </c>
      <c r="W8" s="160">
        <v>6818000</v>
      </c>
      <c r="X8" s="160">
        <v>35000</v>
      </c>
      <c r="Y8" s="160">
        <v>1200</v>
      </c>
      <c r="Z8" s="160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s="10" customFormat="1" x14ac:dyDescent="0.2">
      <c r="A9" s="150">
        <v>3</v>
      </c>
      <c r="B9" s="161" t="s">
        <v>347</v>
      </c>
      <c r="C9" s="154">
        <f>SUM(D9:J9)</f>
        <v>7699800</v>
      </c>
      <c r="D9" s="154">
        <v>730000</v>
      </c>
      <c r="E9" s="154">
        <v>85600</v>
      </c>
      <c r="F9" s="154">
        <v>40000</v>
      </c>
      <c r="G9" s="154">
        <v>6808000</v>
      </c>
      <c r="H9" s="154">
        <v>35000</v>
      </c>
      <c r="I9" s="154">
        <v>1200</v>
      </c>
      <c r="J9" s="154"/>
      <c r="K9" s="154">
        <f>SUM(L9:R9)</f>
        <v>7699800</v>
      </c>
      <c r="L9" s="154">
        <v>730000</v>
      </c>
      <c r="M9" s="154">
        <v>85600</v>
      </c>
      <c r="N9" s="154">
        <v>40000</v>
      </c>
      <c r="O9" s="154">
        <v>6808000</v>
      </c>
      <c r="P9" s="154">
        <v>35000</v>
      </c>
      <c r="Q9" s="154">
        <v>1200</v>
      </c>
      <c r="R9" s="154"/>
      <c r="S9" s="154">
        <f>SUM(T9:Z9)</f>
        <v>7699800</v>
      </c>
      <c r="T9" s="154">
        <v>730000</v>
      </c>
      <c r="U9" s="154">
        <v>85600</v>
      </c>
      <c r="V9" s="154">
        <v>40000</v>
      </c>
      <c r="W9" s="154">
        <v>6808000</v>
      </c>
      <c r="X9" s="154">
        <v>35000</v>
      </c>
      <c r="Y9" s="154">
        <v>1200</v>
      </c>
      <c r="Z9" s="154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s="77" customFormat="1" x14ac:dyDescent="0.2">
      <c r="A10" s="162">
        <v>31</v>
      </c>
      <c r="B10" s="163" t="s">
        <v>21</v>
      </c>
      <c r="C10" s="164">
        <v>6560000</v>
      </c>
      <c r="D10" s="164">
        <f>SUM(D11:D17)</f>
        <v>0</v>
      </c>
      <c r="E10" s="164"/>
      <c r="F10" s="164"/>
      <c r="G10" s="164">
        <f>SUM(G11:G17)</f>
        <v>6560000</v>
      </c>
      <c r="H10" s="164"/>
      <c r="I10" s="164"/>
      <c r="J10" s="164"/>
      <c r="K10" s="164">
        <v>6560000</v>
      </c>
      <c r="L10" s="164">
        <f>SUM(L11:L17)</f>
        <v>0</v>
      </c>
      <c r="M10" s="164"/>
      <c r="N10" s="164"/>
      <c r="O10" s="164">
        <f>SUM(O11:O17)</f>
        <v>6560000</v>
      </c>
      <c r="P10" s="164"/>
      <c r="Q10" s="164"/>
      <c r="R10" s="164"/>
      <c r="S10" s="164">
        <v>6560000</v>
      </c>
      <c r="T10" s="164">
        <f>SUM(T11:T17)</f>
        <v>0</v>
      </c>
      <c r="U10" s="164"/>
      <c r="V10" s="164"/>
      <c r="W10" s="164">
        <f>SUM(W11:W17)</f>
        <v>6560000</v>
      </c>
      <c r="X10" s="164"/>
      <c r="Y10" s="164"/>
      <c r="Z10" s="164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</row>
    <row r="11" spans="1:36" x14ac:dyDescent="0.2">
      <c r="A11" s="166">
        <v>3111</v>
      </c>
      <c r="B11" s="151" t="s">
        <v>348</v>
      </c>
      <c r="C11" s="152">
        <v>5300000</v>
      </c>
      <c r="D11" s="152"/>
      <c r="E11" s="152"/>
      <c r="F11" s="152"/>
      <c r="G11" s="152">
        <v>5300000</v>
      </c>
      <c r="H11" s="152"/>
      <c r="I11" s="152"/>
      <c r="J11" s="152"/>
      <c r="K11" s="152">
        <v>5300000</v>
      </c>
      <c r="L11" s="152"/>
      <c r="M11" s="152"/>
      <c r="N11" s="152"/>
      <c r="O11" s="152">
        <v>5300000</v>
      </c>
      <c r="P11" s="152"/>
      <c r="Q11" s="152"/>
      <c r="R11" s="152"/>
      <c r="S11" s="152">
        <v>5300000</v>
      </c>
      <c r="T11" s="152"/>
      <c r="U11" s="152"/>
      <c r="V11" s="152"/>
      <c r="W11" s="152">
        <v>5300000</v>
      </c>
      <c r="X11" s="152"/>
      <c r="Y11" s="152"/>
      <c r="Z11" s="152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x14ac:dyDescent="0.2">
      <c r="A12" s="166">
        <v>3113</v>
      </c>
      <c r="B12" s="151" t="s">
        <v>58</v>
      </c>
      <c r="C12" s="152">
        <v>142000</v>
      </c>
      <c r="D12" s="152"/>
      <c r="E12" s="152"/>
      <c r="F12" s="152"/>
      <c r="G12" s="152">
        <v>142000</v>
      </c>
      <c r="H12" s="152"/>
      <c r="I12" s="152"/>
      <c r="J12" s="152"/>
      <c r="K12" s="152">
        <v>142000</v>
      </c>
      <c r="L12" s="152"/>
      <c r="M12" s="152"/>
      <c r="N12" s="152"/>
      <c r="O12" s="152">
        <v>142000</v>
      </c>
      <c r="P12" s="152"/>
      <c r="Q12" s="152"/>
      <c r="R12" s="152"/>
      <c r="S12" s="152">
        <v>142000</v>
      </c>
      <c r="T12" s="152"/>
      <c r="U12" s="152"/>
      <c r="V12" s="152"/>
      <c r="W12" s="152">
        <v>142000</v>
      </c>
      <c r="X12" s="152"/>
      <c r="Y12" s="152"/>
      <c r="Z12" s="152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x14ac:dyDescent="0.2">
      <c r="A13" s="166">
        <v>3114</v>
      </c>
      <c r="B13" s="151" t="s">
        <v>60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x14ac:dyDescent="0.2">
      <c r="A14" s="166">
        <v>3121</v>
      </c>
      <c r="B14" s="151" t="s">
        <v>23</v>
      </c>
      <c r="C14" s="152">
        <v>230000</v>
      </c>
      <c r="D14" s="152"/>
      <c r="E14" s="152"/>
      <c r="F14" s="152"/>
      <c r="G14" s="152">
        <v>230000</v>
      </c>
      <c r="H14" s="152"/>
      <c r="I14" s="152"/>
      <c r="J14" s="152"/>
      <c r="K14" s="152">
        <v>230000</v>
      </c>
      <c r="L14" s="152"/>
      <c r="M14" s="152"/>
      <c r="N14" s="152"/>
      <c r="O14" s="152">
        <v>230000</v>
      </c>
      <c r="P14" s="152"/>
      <c r="Q14" s="152"/>
      <c r="R14" s="152"/>
      <c r="S14" s="152">
        <v>230000</v>
      </c>
      <c r="T14" s="152"/>
      <c r="U14" s="152"/>
      <c r="V14" s="152"/>
      <c r="W14" s="152">
        <v>230000</v>
      </c>
      <c r="X14" s="152"/>
      <c r="Y14" s="152"/>
      <c r="Z14" s="152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x14ac:dyDescent="0.2">
      <c r="A15" s="166">
        <v>3131</v>
      </c>
      <c r="B15" s="151" t="s">
        <v>349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</row>
    <row r="16" spans="1:36" ht="25.5" x14ac:dyDescent="0.2">
      <c r="A16" s="166">
        <v>3132</v>
      </c>
      <c r="B16" s="151" t="s">
        <v>45</v>
      </c>
      <c r="C16" s="152">
        <v>888000</v>
      </c>
      <c r="D16" s="152"/>
      <c r="E16" s="152"/>
      <c r="F16" s="152"/>
      <c r="G16" s="152">
        <v>888000</v>
      </c>
      <c r="H16" s="152"/>
      <c r="I16" s="152"/>
      <c r="J16" s="152"/>
      <c r="K16" s="152">
        <v>888000</v>
      </c>
      <c r="L16" s="152"/>
      <c r="M16" s="152"/>
      <c r="N16" s="152"/>
      <c r="O16" s="152">
        <v>888000</v>
      </c>
      <c r="P16" s="152"/>
      <c r="Q16" s="152"/>
      <c r="R16" s="152"/>
      <c r="S16" s="152">
        <v>888000</v>
      </c>
      <c r="T16" s="152"/>
      <c r="U16" s="152"/>
      <c r="V16" s="152"/>
      <c r="W16" s="152">
        <v>888000</v>
      </c>
      <c r="X16" s="152"/>
      <c r="Y16" s="152"/>
      <c r="Z16" s="152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</row>
    <row r="17" spans="1:36" ht="24" x14ac:dyDescent="0.2">
      <c r="A17" s="167">
        <v>3133</v>
      </c>
      <c r="B17" s="168" t="s">
        <v>46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</row>
    <row r="18" spans="1:36" s="77" customFormat="1" x14ac:dyDescent="0.2">
      <c r="A18" s="162">
        <v>32</v>
      </c>
      <c r="B18" s="163" t="s">
        <v>25</v>
      </c>
      <c r="C18" s="164">
        <f t="shared" ref="C18:H18" si="0">SUM(C19:C45)</f>
        <v>1137400</v>
      </c>
      <c r="D18" s="164">
        <f t="shared" si="0"/>
        <v>728700</v>
      </c>
      <c r="E18" s="164">
        <f t="shared" si="0"/>
        <v>84500</v>
      </c>
      <c r="F18" s="164">
        <f t="shared" si="0"/>
        <v>40000</v>
      </c>
      <c r="G18" s="164">
        <f t="shared" si="0"/>
        <v>248000</v>
      </c>
      <c r="H18" s="164">
        <f t="shared" si="0"/>
        <v>35000</v>
      </c>
      <c r="I18" s="164">
        <v>1200</v>
      </c>
      <c r="J18" s="164"/>
      <c r="K18" s="164">
        <f t="shared" ref="K18:P18" si="1">SUM(K19:K45)</f>
        <v>1137400</v>
      </c>
      <c r="L18" s="164">
        <f t="shared" si="1"/>
        <v>728700</v>
      </c>
      <c r="M18" s="164">
        <f t="shared" si="1"/>
        <v>84500</v>
      </c>
      <c r="N18" s="164">
        <f t="shared" si="1"/>
        <v>40000</v>
      </c>
      <c r="O18" s="164">
        <f t="shared" si="1"/>
        <v>248000</v>
      </c>
      <c r="P18" s="164">
        <f t="shared" si="1"/>
        <v>35000</v>
      </c>
      <c r="Q18" s="164">
        <v>1200</v>
      </c>
      <c r="R18" s="164"/>
      <c r="S18" s="164">
        <f t="shared" ref="S18:X18" si="2">SUM(S19:S45)</f>
        <v>1137400</v>
      </c>
      <c r="T18" s="164">
        <f t="shared" si="2"/>
        <v>728700</v>
      </c>
      <c r="U18" s="164">
        <f t="shared" si="2"/>
        <v>84500</v>
      </c>
      <c r="V18" s="164">
        <f t="shared" si="2"/>
        <v>40000</v>
      </c>
      <c r="W18" s="164">
        <f t="shared" si="2"/>
        <v>248000</v>
      </c>
      <c r="X18" s="164">
        <f t="shared" si="2"/>
        <v>35000</v>
      </c>
      <c r="Y18" s="164">
        <v>1200</v>
      </c>
      <c r="Z18" s="164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</row>
    <row r="19" spans="1:36" s="10" customFormat="1" x14ac:dyDescent="0.2">
      <c r="A19" s="167">
        <v>3211</v>
      </c>
      <c r="B19" s="168" t="s">
        <v>67</v>
      </c>
      <c r="C19" s="152">
        <f>SUM(D19:J19)</f>
        <v>63000</v>
      </c>
      <c r="D19" s="152">
        <v>25000</v>
      </c>
      <c r="E19" s="152">
        <v>15000</v>
      </c>
      <c r="F19" s="152">
        <v>10000</v>
      </c>
      <c r="G19" s="152">
        <v>10000</v>
      </c>
      <c r="H19" s="152">
        <v>3000</v>
      </c>
      <c r="I19" s="152"/>
      <c r="J19" s="152"/>
      <c r="K19" s="152">
        <f>SUM(L19:R19)</f>
        <v>63000</v>
      </c>
      <c r="L19" s="152">
        <v>25000</v>
      </c>
      <c r="M19" s="152">
        <v>15000</v>
      </c>
      <c r="N19" s="152">
        <v>10000</v>
      </c>
      <c r="O19" s="152">
        <v>10000</v>
      </c>
      <c r="P19" s="152">
        <v>3000</v>
      </c>
      <c r="Q19" s="152"/>
      <c r="R19" s="152"/>
      <c r="S19" s="152">
        <f>SUM(T19:Z19)</f>
        <v>63000</v>
      </c>
      <c r="T19" s="152">
        <v>25000</v>
      </c>
      <c r="U19" s="152">
        <v>15000</v>
      </c>
      <c r="V19" s="152">
        <v>10000</v>
      </c>
      <c r="W19" s="152">
        <v>10000</v>
      </c>
      <c r="X19" s="152">
        <v>3000</v>
      </c>
      <c r="Y19" s="152"/>
      <c r="Z19" s="152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</row>
    <row r="20" spans="1:36" s="10" customFormat="1" ht="24" x14ac:dyDescent="0.2">
      <c r="A20" s="167">
        <v>3212</v>
      </c>
      <c r="B20" s="168" t="s">
        <v>69</v>
      </c>
      <c r="C20" s="152">
        <v>250000</v>
      </c>
      <c r="D20" s="152">
        <v>250000</v>
      </c>
      <c r="E20" s="152"/>
      <c r="F20" s="152"/>
      <c r="G20" s="152"/>
      <c r="H20" s="152"/>
      <c r="I20" s="152"/>
      <c r="J20" s="152"/>
      <c r="K20" s="152">
        <v>250000</v>
      </c>
      <c r="L20" s="152">
        <v>250000</v>
      </c>
      <c r="M20" s="152"/>
      <c r="N20" s="152"/>
      <c r="O20" s="152"/>
      <c r="P20" s="152"/>
      <c r="Q20" s="152"/>
      <c r="R20" s="152"/>
      <c r="S20" s="152">
        <v>250000</v>
      </c>
      <c r="T20" s="152">
        <v>250000</v>
      </c>
      <c r="U20" s="152"/>
      <c r="V20" s="152"/>
      <c r="W20" s="152"/>
      <c r="X20" s="152"/>
      <c r="Y20" s="152"/>
      <c r="Z20" s="152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</row>
    <row r="21" spans="1:36" s="10" customFormat="1" x14ac:dyDescent="0.2">
      <c r="A21" s="167">
        <v>3213</v>
      </c>
      <c r="B21" s="168" t="s">
        <v>71</v>
      </c>
      <c r="C21" s="152">
        <f>SUM(D21:J21)</f>
        <v>8300</v>
      </c>
      <c r="D21" s="152">
        <v>1300</v>
      </c>
      <c r="E21" s="152">
        <v>4000</v>
      </c>
      <c r="F21" s="152"/>
      <c r="G21" s="152">
        <v>3000</v>
      </c>
      <c r="H21" s="152"/>
      <c r="I21" s="152"/>
      <c r="J21" s="152"/>
      <c r="K21" s="152">
        <f>SUM(L21:R21)</f>
        <v>8300</v>
      </c>
      <c r="L21" s="152">
        <v>1300</v>
      </c>
      <c r="M21" s="152">
        <v>4000</v>
      </c>
      <c r="N21" s="152"/>
      <c r="O21" s="152">
        <v>3000</v>
      </c>
      <c r="P21" s="152"/>
      <c r="Q21" s="152"/>
      <c r="R21" s="152"/>
      <c r="S21" s="152">
        <f>SUM(T21:Z21)</f>
        <v>8300</v>
      </c>
      <c r="T21" s="152">
        <v>1300</v>
      </c>
      <c r="U21" s="152">
        <v>4000</v>
      </c>
      <c r="V21" s="152"/>
      <c r="W21" s="152">
        <v>3000</v>
      </c>
      <c r="X21" s="152"/>
      <c r="Y21" s="152"/>
      <c r="Z21" s="152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</row>
    <row r="22" spans="1:36" s="10" customFormat="1" x14ac:dyDescent="0.2">
      <c r="A22" s="167">
        <v>3214</v>
      </c>
      <c r="B22" s="168" t="s">
        <v>73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</row>
    <row r="23" spans="1:36" s="10" customFormat="1" ht="24" x14ac:dyDescent="0.2">
      <c r="A23" s="167">
        <v>3221</v>
      </c>
      <c r="B23" s="168" t="s">
        <v>47</v>
      </c>
      <c r="C23" s="152">
        <f>SUM(D23:J23)</f>
        <v>91937.66</v>
      </c>
      <c r="D23" s="152">
        <v>60437.66</v>
      </c>
      <c r="E23" s="152">
        <v>10000</v>
      </c>
      <c r="F23" s="152">
        <v>3500</v>
      </c>
      <c r="G23" s="152">
        <v>15000</v>
      </c>
      <c r="H23" s="152">
        <v>3000</v>
      </c>
      <c r="I23" s="152"/>
      <c r="J23" s="152"/>
      <c r="K23" s="152">
        <f>SUM(L23:R23)</f>
        <v>91937.66</v>
      </c>
      <c r="L23" s="152">
        <v>60437.66</v>
      </c>
      <c r="M23" s="152">
        <v>10000</v>
      </c>
      <c r="N23" s="152">
        <v>3500</v>
      </c>
      <c r="O23" s="152">
        <v>15000</v>
      </c>
      <c r="P23" s="152">
        <v>3000</v>
      </c>
      <c r="Q23" s="152"/>
      <c r="R23" s="152"/>
      <c r="S23" s="152">
        <f>SUM(T23:Z23)</f>
        <v>91937.66</v>
      </c>
      <c r="T23" s="152">
        <v>60437.66</v>
      </c>
      <c r="U23" s="152">
        <v>10000</v>
      </c>
      <c r="V23" s="152">
        <v>3500</v>
      </c>
      <c r="W23" s="152">
        <v>15000</v>
      </c>
      <c r="X23" s="152">
        <v>3000</v>
      </c>
      <c r="Y23" s="152"/>
      <c r="Z23" s="152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</row>
    <row r="24" spans="1:36" s="10" customFormat="1" x14ac:dyDescent="0.2">
      <c r="A24" s="167">
        <v>3222</v>
      </c>
      <c r="B24" s="168" t="s">
        <v>48</v>
      </c>
      <c r="C24" s="152">
        <f>SUM(D24:J24)</f>
        <v>64000</v>
      </c>
      <c r="D24" s="152">
        <v>28000</v>
      </c>
      <c r="E24" s="152">
        <v>10500</v>
      </c>
      <c r="F24" s="152"/>
      <c r="G24" s="152">
        <v>15500</v>
      </c>
      <c r="H24" s="152">
        <v>10000</v>
      </c>
      <c r="I24" s="152"/>
      <c r="J24" s="152"/>
      <c r="K24" s="152">
        <f>SUM(L24:R24)</f>
        <v>64000</v>
      </c>
      <c r="L24" s="152">
        <v>28000</v>
      </c>
      <c r="M24" s="152">
        <v>10500</v>
      </c>
      <c r="N24" s="152"/>
      <c r="O24" s="152">
        <v>15500</v>
      </c>
      <c r="P24" s="152">
        <v>10000</v>
      </c>
      <c r="Q24" s="152"/>
      <c r="R24" s="152"/>
      <c r="S24" s="152">
        <f>SUM(T24:Z24)</f>
        <v>64000</v>
      </c>
      <c r="T24" s="152">
        <v>28000</v>
      </c>
      <c r="U24" s="152">
        <v>10500</v>
      </c>
      <c r="V24" s="152"/>
      <c r="W24" s="152">
        <v>15500</v>
      </c>
      <c r="X24" s="152">
        <v>10000</v>
      </c>
      <c r="Y24" s="152"/>
      <c r="Z24" s="152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</row>
    <row r="25" spans="1:36" s="10" customFormat="1" x14ac:dyDescent="0.2">
      <c r="A25" s="167">
        <v>3223</v>
      </c>
      <c r="B25" s="168" t="s">
        <v>78</v>
      </c>
      <c r="C25" s="152">
        <f>SUM(D25:J25)</f>
        <v>247600</v>
      </c>
      <c r="D25" s="152">
        <v>227000</v>
      </c>
      <c r="E25" s="152">
        <v>10000</v>
      </c>
      <c r="F25" s="152">
        <v>600</v>
      </c>
      <c r="G25" s="152">
        <v>10000</v>
      </c>
      <c r="H25" s="152"/>
      <c r="I25" s="152"/>
      <c r="J25" s="152"/>
      <c r="K25" s="152">
        <f>SUM(L25:R25)</f>
        <v>247600</v>
      </c>
      <c r="L25" s="152">
        <v>227000</v>
      </c>
      <c r="M25" s="152">
        <v>10000</v>
      </c>
      <c r="N25" s="152">
        <v>600</v>
      </c>
      <c r="O25" s="152">
        <v>10000</v>
      </c>
      <c r="P25" s="152"/>
      <c r="Q25" s="152"/>
      <c r="R25" s="152"/>
      <c r="S25" s="152">
        <f>SUM(T25:Z25)</f>
        <v>247600</v>
      </c>
      <c r="T25" s="152">
        <v>227000</v>
      </c>
      <c r="U25" s="152">
        <v>10000</v>
      </c>
      <c r="V25" s="152">
        <v>600</v>
      </c>
      <c r="W25" s="152">
        <v>10000</v>
      </c>
      <c r="X25" s="152"/>
      <c r="Y25" s="152"/>
      <c r="Z25" s="152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</row>
    <row r="26" spans="1:36" s="10" customFormat="1" ht="24" x14ac:dyDescent="0.2">
      <c r="A26" s="167">
        <v>3224</v>
      </c>
      <c r="B26" s="168" t="s">
        <v>80</v>
      </c>
      <c r="C26" s="152">
        <f>SUM(D26:J26)</f>
        <v>80000</v>
      </c>
      <c r="D26" s="152">
        <v>25000</v>
      </c>
      <c r="E26" s="152">
        <v>5000</v>
      </c>
      <c r="F26" s="152"/>
      <c r="G26" s="152">
        <v>50000</v>
      </c>
      <c r="H26" s="152"/>
      <c r="I26" s="152"/>
      <c r="J26" s="152"/>
      <c r="K26" s="152">
        <f>SUM(L26:R26)</f>
        <v>80000</v>
      </c>
      <c r="L26" s="152">
        <v>25000</v>
      </c>
      <c r="M26" s="152">
        <v>5000</v>
      </c>
      <c r="N26" s="152"/>
      <c r="O26" s="152">
        <v>50000</v>
      </c>
      <c r="P26" s="152"/>
      <c r="Q26" s="152"/>
      <c r="R26" s="152"/>
      <c r="S26" s="152">
        <f>SUM(T26:Z26)</f>
        <v>80000</v>
      </c>
      <c r="T26" s="152">
        <v>25000</v>
      </c>
      <c r="U26" s="152">
        <v>5000</v>
      </c>
      <c r="V26" s="152"/>
      <c r="W26" s="152">
        <v>50000</v>
      </c>
      <c r="X26" s="152"/>
      <c r="Y26" s="152"/>
      <c r="Z26" s="152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</row>
    <row r="27" spans="1:36" x14ac:dyDescent="0.2">
      <c r="A27" s="167">
        <v>3225</v>
      </c>
      <c r="B27" s="168" t="s">
        <v>82</v>
      </c>
      <c r="C27" s="152">
        <f>SUM(D27:J27)</f>
        <v>17000</v>
      </c>
      <c r="D27" s="152">
        <v>4000</v>
      </c>
      <c r="E27" s="152">
        <v>3000</v>
      </c>
      <c r="F27" s="152"/>
      <c r="G27" s="152">
        <v>8000</v>
      </c>
      <c r="H27" s="152">
        <v>2000</v>
      </c>
      <c r="I27" s="152"/>
      <c r="J27" s="152"/>
      <c r="K27" s="152">
        <f>SUM(L27:R27)</f>
        <v>17000</v>
      </c>
      <c r="L27" s="152">
        <v>4000</v>
      </c>
      <c r="M27" s="152">
        <v>3000</v>
      </c>
      <c r="N27" s="152"/>
      <c r="O27" s="152">
        <v>8000</v>
      </c>
      <c r="P27" s="152">
        <v>2000</v>
      </c>
      <c r="Q27" s="152"/>
      <c r="R27" s="152"/>
      <c r="S27" s="152">
        <f>SUM(T27:Z27)</f>
        <v>17000</v>
      </c>
      <c r="T27" s="152">
        <v>4000</v>
      </c>
      <c r="U27" s="152">
        <v>3000</v>
      </c>
      <c r="V27" s="152"/>
      <c r="W27" s="152">
        <v>8000</v>
      </c>
      <c r="X27" s="152">
        <v>2000</v>
      </c>
      <c r="Y27" s="152"/>
      <c r="Z27" s="152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</row>
    <row r="28" spans="1:36" x14ac:dyDescent="0.2">
      <c r="A28" s="167">
        <v>3226</v>
      </c>
      <c r="B28" s="168" t="s">
        <v>350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</row>
    <row r="29" spans="1:36" x14ac:dyDescent="0.2">
      <c r="A29" s="167">
        <v>3227</v>
      </c>
      <c r="B29" s="168" t="s">
        <v>84</v>
      </c>
      <c r="C29" s="152">
        <v>7000</v>
      </c>
      <c r="D29" s="152">
        <v>3000</v>
      </c>
      <c r="E29" s="152"/>
      <c r="F29" s="152"/>
      <c r="G29" s="152"/>
      <c r="H29" s="152">
        <v>4000</v>
      </c>
      <c r="I29" s="152"/>
      <c r="J29" s="152"/>
      <c r="K29" s="152">
        <v>7000</v>
      </c>
      <c r="L29" s="152">
        <v>3000</v>
      </c>
      <c r="M29" s="152"/>
      <c r="N29" s="152"/>
      <c r="O29" s="152"/>
      <c r="P29" s="152">
        <v>4000</v>
      </c>
      <c r="Q29" s="152"/>
      <c r="R29" s="152"/>
      <c r="S29" s="152">
        <v>7000</v>
      </c>
      <c r="T29" s="152">
        <v>3000</v>
      </c>
      <c r="U29" s="152"/>
      <c r="V29" s="152"/>
      <c r="W29" s="152"/>
      <c r="X29" s="152">
        <v>4000</v>
      </c>
      <c r="Y29" s="152"/>
      <c r="Z29" s="152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</row>
    <row r="30" spans="1:36" s="10" customFormat="1" x14ac:dyDescent="0.2">
      <c r="A30" s="167">
        <v>3231</v>
      </c>
      <c r="B30" s="168" t="s">
        <v>87</v>
      </c>
      <c r="C30" s="152">
        <f>SUM(D30:J30)</f>
        <v>61000</v>
      </c>
      <c r="D30" s="152">
        <v>14000</v>
      </c>
      <c r="E30" s="152">
        <v>7000</v>
      </c>
      <c r="F30" s="152">
        <v>5000</v>
      </c>
      <c r="G30" s="152">
        <v>30000</v>
      </c>
      <c r="H30" s="152">
        <v>5000</v>
      </c>
      <c r="I30" s="152"/>
      <c r="J30" s="152"/>
      <c r="K30" s="152">
        <f>SUM(L30:R30)</f>
        <v>61000</v>
      </c>
      <c r="L30" s="152">
        <v>14000</v>
      </c>
      <c r="M30" s="152">
        <v>7000</v>
      </c>
      <c r="N30" s="152">
        <v>5000</v>
      </c>
      <c r="O30" s="152">
        <v>30000</v>
      </c>
      <c r="P30" s="152">
        <v>5000</v>
      </c>
      <c r="Q30" s="152"/>
      <c r="R30" s="152"/>
      <c r="S30" s="152">
        <f>SUM(T30:Z30)</f>
        <v>61000</v>
      </c>
      <c r="T30" s="152">
        <v>14000</v>
      </c>
      <c r="U30" s="152">
        <v>7000</v>
      </c>
      <c r="V30" s="152">
        <v>5000</v>
      </c>
      <c r="W30" s="152">
        <v>30000</v>
      </c>
      <c r="X30" s="152">
        <v>5000</v>
      </c>
      <c r="Y30" s="152"/>
      <c r="Z30" s="152"/>
      <c r="AA30" s="153"/>
      <c r="AB30" s="153"/>
      <c r="AC30" s="153"/>
      <c r="AD30" s="155"/>
      <c r="AE30" s="155"/>
      <c r="AF30" s="155"/>
      <c r="AG30" s="155"/>
      <c r="AH30" s="155"/>
      <c r="AI30" s="155"/>
      <c r="AJ30" s="155"/>
    </row>
    <row r="31" spans="1:36" s="10" customFormat="1" ht="24" x14ac:dyDescent="0.2">
      <c r="A31" s="167">
        <v>3232</v>
      </c>
      <c r="B31" s="168" t="s">
        <v>51</v>
      </c>
      <c r="C31" s="152">
        <f>SUM(D31:J31)</f>
        <v>89200</v>
      </c>
      <c r="D31" s="152">
        <v>15000</v>
      </c>
      <c r="E31" s="152">
        <v>3000</v>
      </c>
      <c r="F31" s="152"/>
      <c r="G31" s="152">
        <v>70000</v>
      </c>
      <c r="H31" s="152"/>
      <c r="I31" s="152">
        <v>1200</v>
      </c>
      <c r="J31" s="152"/>
      <c r="K31" s="152">
        <f>SUM(L31:R31)</f>
        <v>89200</v>
      </c>
      <c r="L31" s="152">
        <v>15000</v>
      </c>
      <c r="M31" s="152">
        <v>3000</v>
      </c>
      <c r="N31" s="152"/>
      <c r="O31" s="152">
        <v>70000</v>
      </c>
      <c r="P31" s="152"/>
      <c r="Q31" s="152">
        <v>1200</v>
      </c>
      <c r="R31" s="152"/>
      <c r="S31" s="152">
        <f>SUM(T31:Z31)</f>
        <v>89200</v>
      </c>
      <c r="T31" s="152">
        <v>15000</v>
      </c>
      <c r="U31" s="152">
        <v>3000</v>
      </c>
      <c r="V31" s="152"/>
      <c r="W31" s="152">
        <v>70000</v>
      </c>
      <c r="X31" s="152"/>
      <c r="Y31" s="152">
        <v>1200</v>
      </c>
      <c r="Z31" s="152"/>
      <c r="AA31" s="153"/>
      <c r="AB31" s="153"/>
      <c r="AC31" s="153"/>
      <c r="AD31" s="155"/>
      <c r="AE31" s="155"/>
      <c r="AF31" s="155"/>
      <c r="AG31" s="155"/>
      <c r="AH31" s="155"/>
      <c r="AI31" s="155"/>
      <c r="AJ31" s="155"/>
    </row>
    <row r="32" spans="1:36" s="10" customFormat="1" x14ac:dyDescent="0.2">
      <c r="A32" s="167">
        <v>3233</v>
      </c>
      <c r="B32" s="168" t="s">
        <v>90</v>
      </c>
      <c r="C32" s="152">
        <v>1000</v>
      </c>
      <c r="D32" s="152"/>
      <c r="E32" s="152">
        <v>1000</v>
      </c>
      <c r="F32" s="152"/>
      <c r="G32" s="152"/>
      <c r="H32" s="152"/>
      <c r="I32" s="152"/>
      <c r="J32" s="152"/>
      <c r="K32" s="152">
        <v>1000</v>
      </c>
      <c r="L32" s="152"/>
      <c r="M32" s="152">
        <v>1000</v>
      </c>
      <c r="N32" s="152"/>
      <c r="O32" s="152"/>
      <c r="P32" s="152"/>
      <c r="Q32" s="152"/>
      <c r="R32" s="152"/>
      <c r="S32" s="152">
        <v>1000</v>
      </c>
      <c r="T32" s="152"/>
      <c r="U32" s="152">
        <v>1000</v>
      </c>
      <c r="V32" s="152"/>
      <c r="W32" s="152"/>
      <c r="X32" s="152"/>
      <c r="Y32" s="152"/>
      <c r="Z32" s="152"/>
      <c r="AA32" s="153"/>
      <c r="AB32" s="153"/>
      <c r="AC32" s="153"/>
      <c r="AD32" s="155"/>
      <c r="AE32" s="155"/>
      <c r="AF32" s="155"/>
      <c r="AG32" s="155"/>
      <c r="AH32" s="155"/>
      <c r="AI32" s="155"/>
      <c r="AJ32" s="155"/>
    </row>
    <row r="33" spans="1:36" s="10" customFormat="1" x14ac:dyDescent="0.2">
      <c r="A33" s="167">
        <v>3234</v>
      </c>
      <c r="B33" s="168" t="s">
        <v>92</v>
      </c>
      <c r="C33" s="152">
        <v>45227.34</v>
      </c>
      <c r="D33" s="152">
        <v>44227.34</v>
      </c>
      <c r="E33" s="152">
        <v>1000</v>
      </c>
      <c r="F33" s="152"/>
      <c r="G33" s="152"/>
      <c r="H33" s="152"/>
      <c r="I33" s="152"/>
      <c r="J33" s="152"/>
      <c r="K33" s="152">
        <v>45227.34</v>
      </c>
      <c r="L33" s="152">
        <v>44227.34</v>
      </c>
      <c r="M33" s="152">
        <v>1000</v>
      </c>
      <c r="N33" s="152"/>
      <c r="O33" s="152"/>
      <c r="P33" s="152"/>
      <c r="Q33" s="152"/>
      <c r="R33" s="152"/>
      <c r="S33" s="152">
        <v>45227.34</v>
      </c>
      <c r="T33" s="152">
        <v>44227.34</v>
      </c>
      <c r="U33" s="152">
        <v>1000</v>
      </c>
      <c r="V33" s="152"/>
      <c r="W33" s="152"/>
      <c r="X33" s="152"/>
      <c r="Y33" s="152"/>
      <c r="Z33" s="152"/>
      <c r="AA33" s="153"/>
      <c r="AB33" s="153"/>
      <c r="AC33" s="153"/>
      <c r="AD33" s="155"/>
      <c r="AE33" s="155"/>
      <c r="AF33" s="155"/>
      <c r="AG33" s="155"/>
      <c r="AH33" s="155"/>
      <c r="AI33" s="155"/>
      <c r="AJ33" s="155"/>
    </row>
    <row r="34" spans="1:36" s="10" customFormat="1" x14ac:dyDescent="0.2">
      <c r="A34" s="167">
        <v>3235</v>
      </c>
      <c r="B34" s="168" t="s">
        <v>94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3"/>
      <c r="AB34" s="153"/>
      <c r="AC34" s="153"/>
      <c r="AD34" s="155"/>
      <c r="AE34" s="155"/>
      <c r="AF34" s="155"/>
      <c r="AG34" s="155"/>
      <c r="AH34" s="155"/>
      <c r="AI34" s="155"/>
      <c r="AJ34" s="155"/>
    </row>
    <row r="35" spans="1:36" s="10" customFormat="1" x14ac:dyDescent="0.2">
      <c r="A35" s="167">
        <v>3236</v>
      </c>
      <c r="B35" s="168" t="s">
        <v>96</v>
      </c>
      <c r="C35" s="152">
        <v>2000</v>
      </c>
      <c r="D35" s="152">
        <v>2000</v>
      </c>
      <c r="E35" s="152"/>
      <c r="F35" s="152"/>
      <c r="G35" s="152"/>
      <c r="H35" s="152"/>
      <c r="I35" s="152"/>
      <c r="J35" s="152"/>
      <c r="K35" s="152">
        <v>2000</v>
      </c>
      <c r="L35" s="152">
        <v>2000</v>
      </c>
      <c r="M35" s="152"/>
      <c r="N35" s="152"/>
      <c r="O35" s="152"/>
      <c r="P35" s="152"/>
      <c r="Q35" s="152"/>
      <c r="R35" s="152"/>
      <c r="S35" s="152">
        <v>2000</v>
      </c>
      <c r="T35" s="152">
        <v>2000</v>
      </c>
      <c r="U35" s="152"/>
      <c r="V35" s="152"/>
      <c r="W35" s="152"/>
      <c r="X35" s="152"/>
      <c r="Y35" s="152"/>
      <c r="Z35" s="152"/>
      <c r="AA35" s="153"/>
      <c r="AB35" s="153"/>
      <c r="AC35" s="153"/>
      <c r="AD35" s="155"/>
      <c r="AE35" s="155"/>
      <c r="AF35" s="155"/>
      <c r="AG35" s="155"/>
      <c r="AH35" s="155"/>
      <c r="AI35" s="155"/>
      <c r="AJ35" s="155"/>
    </row>
    <row r="36" spans="1:36" s="10" customFormat="1" x14ac:dyDescent="0.2">
      <c r="A36" s="167">
        <v>3237</v>
      </c>
      <c r="B36" s="168" t="s">
        <v>98</v>
      </c>
      <c r="C36" s="152">
        <v>4280</v>
      </c>
      <c r="D36" s="152">
        <v>1280</v>
      </c>
      <c r="E36" s="152">
        <v>1000</v>
      </c>
      <c r="F36" s="152"/>
      <c r="G36" s="152">
        <v>2000</v>
      </c>
      <c r="H36" s="152"/>
      <c r="I36" s="152"/>
      <c r="J36" s="152"/>
      <c r="K36" s="152">
        <v>4280</v>
      </c>
      <c r="L36" s="152">
        <v>1280</v>
      </c>
      <c r="M36" s="152">
        <v>1000</v>
      </c>
      <c r="N36" s="152"/>
      <c r="O36" s="152">
        <v>2000</v>
      </c>
      <c r="P36" s="152"/>
      <c r="Q36" s="152"/>
      <c r="R36" s="152"/>
      <c r="S36" s="152">
        <v>4280</v>
      </c>
      <c r="T36" s="152">
        <v>1280</v>
      </c>
      <c r="U36" s="152">
        <v>1000</v>
      </c>
      <c r="V36" s="152"/>
      <c r="W36" s="152">
        <v>2000</v>
      </c>
      <c r="X36" s="152"/>
      <c r="Y36" s="152"/>
      <c r="Z36" s="152"/>
      <c r="AA36" s="153"/>
      <c r="AB36" s="153"/>
      <c r="AC36" s="153"/>
      <c r="AD36" s="155"/>
      <c r="AE36" s="155"/>
      <c r="AF36" s="155"/>
      <c r="AG36" s="155"/>
      <c r="AH36" s="155"/>
      <c r="AI36" s="155"/>
      <c r="AJ36" s="155"/>
    </row>
    <row r="37" spans="1:36" s="10" customFormat="1" x14ac:dyDescent="0.2">
      <c r="A37" s="167">
        <v>3238</v>
      </c>
      <c r="B37" s="168" t="s">
        <v>100</v>
      </c>
      <c r="C37" s="152">
        <v>13000</v>
      </c>
      <c r="D37" s="152">
        <v>7000</v>
      </c>
      <c r="E37" s="152">
        <v>1000</v>
      </c>
      <c r="F37" s="152"/>
      <c r="G37" s="152">
        <v>5000</v>
      </c>
      <c r="H37" s="152"/>
      <c r="I37" s="152"/>
      <c r="J37" s="152"/>
      <c r="K37" s="152">
        <v>13000</v>
      </c>
      <c r="L37" s="152">
        <v>7000</v>
      </c>
      <c r="M37" s="152">
        <v>1000</v>
      </c>
      <c r="N37" s="152"/>
      <c r="O37" s="152">
        <v>5000</v>
      </c>
      <c r="P37" s="152"/>
      <c r="Q37" s="152"/>
      <c r="R37" s="152"/>
      <c r="S37" s="152">
        <v>13000</v>
      </c>
      <c r="T37" s="152">
        <v>7000</v>
      </c>
      <c r="U37" s="152">
        <v>1000</v>
      </c>
      <c r="V37" s="152"/>
      <c r="W37" s="152">
        <v>5000</v>
      </c>
      <c r="X37" s="152"/>
      <c r="Y37" s="152"/>
      <c r="Z37" s="152"/>
      <c r="AA37" s="153"/>
      <c r="AB37" s="153"/>
      <c r="AC37" s="153"/>
      <c r="AD37" s="155"/>
      <c r="AE37" s="155"/>
      <c r="AF37" s="155"/>
      <c r="AG37" s="155"/>
      <c r="AH37" s="155"/>
      <c r="AI37" s="155"/>
      <c r="AJ37" s="155"/>
    </row>
    <row r="38" spans="1:36" x14ac:dyDescent="0.2">
      <c r="A38" s="167">
        <v>3239</v>
      </c>
      <c r="B38" s="168" t="s">
        <v>102</v>
      </c>
      <c r="C38" s="152">
        <v>23320</v>
      </c>
      <c r="D38" s="152">
        <v>10320</v>
      </c>
      <c r="E38" s="152">
        <v>3000</v>
      </c>
      <c r="F38" s="152"/>
      <c r="G38" s="152">
        <v>10000</v>
      </c>
      <c r="H38" s="152"/>
      <c r="I38" s="152"/>
      <c r="J38" s="152"/>
      <c r="K38" s="152">
        <v>23320</v>
      </c>
      <c r="L38" s="152">
        <v>10320</v>
      </c>
      <c r="M38" s="152">
        <v>3000</v>
      </c>
      <c r="N38" s="152"/>
      <c r="O38" s="152">
        <v>10000</v>
      </c>
      <c r="P38" s="152"/>
      <c r="Q38" s="152"/>
      <c r="R38" s="152"/>
      <c r="S38" s="152">
        <v>23320</v>
      </c>
      <c r="T38" s="152">
        <v>10320</v>
      </c>
      <c r="U38" s="152">
        <v>3000</v>
      </c>
      <c r="V38" s="152"/>
      <c r="W38" s="152">
        <v>10000</v>
      </c>
      <c r="X38" s="152"/>
      <c r="Y38" s="152"/>
      <c r="Z38" s="152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</row>
    <row r="39" spans="1:36" s="10" customFormat="1" ht="24" x14ac:dyDescent="0.2">
      <c r="A39" s="167">
        <v>3241</v>
      </c>
      <c r="B39" s="168" t="s">
        <v>104</v>
      </c>
      <c r="C39" s="152">
        <f>SUM(D39:J39)</f>
        <v>12400</v>
      </c>
      <c r="D39" s="152"/>
      <c r="E39" s="152">
        <v>500</v>
      </c>
      <c r="F39" s="152">
        <v>5900</v>
      </c>
      <c r="G39" s="152">
        <v>5000</v>
      </c>
      <c r="H39" s="152">
        <v>1000</v>
      </c>
      <c r="I39" s="152"/>
      <c r="J39" s="152"/>
      <c r="K39" s="152">
        <f>SUM(L39:R39)</f>
        <v>12400</v>
      </c>
      <c r="L39" s="152"/>
      <c r="M39" s="152">
        <v>500</v>
      </c>
      <c r="N39" s="152">
        <v>5900</v>
      </c>
      <c r="O39" s="152">
        <v>5000</v>
      </c>
      <c r="P39" s="152">
        <v>1000</v>
      </c>
      <c r="Q39" s="152"/>
      <c r="R39" s="152"/>
      <c r="S39" s="152">
        <f>SUM(T39:Z39)</f>
        <v>12400</v>
      </c>
      <c r="T39" s="152"/>
      <c r="U39" s="152">
        <v>500</v>
      </c>
      <c r="V39" s="152">
        <v>5900</v>
      </c>
      <c r="W39" s="152">
        <v>5000</v>
      </c>
      <c r="X39" s="152">
        <v>1000</v>
      </c>
      <c r="Y39" s="152"/>
      <c r="Z39" s="152"/>
      <c r="AA39" s="153"/>
      <c r="AB39" s="153"/>
      <c r="AC39" s="153"/>
      <c r="AD39" s="155"/>
      <c r="AE39" s="155"/>
      <c r="AF39" s="155"/>
      <c r="AG39" s="155"/>
      <c r="AH39" s="155"/>
      <c r="AI39" s="155"/>
      <c r="AJ39" s="155"/>
    </row>
    <row r="40" spans="1:36" s="10" customFormat="1" ht="24" x14ac:dyDescent="0.2">
      <c r="A40" s="167">
        <v>3291</v>
      </c>
      <c r="B40" s="178" t="s">
        <v>108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3"/>
      <c r="AB40" s="153"/>
      <c r="AC40" s="153"/>
      <c r="AD40" s="155"/>
      <c r="AE40" s="155"/>
      <c r="AF40" s="155"/>
      <c r="AG40" s="155"/>
      <c r="AH40" s="155"/>
      <c r="AI40" s="155"/>
      <c r="AJ40" s="155"/>
    </row>
    <row r="41" spans="1:36" s="10" customFormat="1" x14ac:dyDescent="0.2">
      <c r="A41" s="167">
        <v>3292</v>
      </c>
      <c r="B41" s="168" t="s">
        <v>110</v>
      </c>
      <c r="C41" s="152">
        <v>12725</v>
      </c>
      <c r="D41" s="152">
        <v>7725</v>
      </c>
      <c r="E41" s="152">
        <v>5000</v>
      </c>
      <c r="F41" s="152"/>
      <c r="G41" s="152"/>
      <c r="H41" s="152"/>
      <c r="I41" s="152"/>
      <c r="J41" s="152"/>
      <c r="K41" s="152">
        <v>12725</v>
      </c>
      <c r="L41" s="152">
        <v>7725</v>
      </c>
      <c r="M41" s="152">
        <v>5000</v>
      </c>
      <c r="N41" s="152"/>
      <c r="O41" s="152"/>
      <c r="P41" s="152"/>
      <c r="Q41" s="152"/>
      <c r="R41" s="152"/>
      <c r="S41" s="152">
        <v>12725</v>
      </c>
      <c r="T41" s="152">
        <v>7725</v>
      </c>
      <c r="U41" s="152">
        <v>5000</v>
      </c>
      <c r="V41" s="152"/>
      <c r="W41" s="152"/>
      <c r="X41" s="152"/>
      <c r="Y41" s="152"/>
      <c r="Z41" s="152"/>
      <c r="AA41" s="153"/>
      <c r="AB41" s="153"/>
      <c r="AC41" s="153"/>
      <c r="AD41" s="155"/>
      <c r="AE41" s="155"/>
      <c r="AF41" s="155"/>
      <c r="AG41" s="155"/>
      <c r="AH41" s="155"/>
      <c r="AI41" s="155"/>
      <c r="AJ41" s="155"/>
    </row>
    <row r="42" spans="1:36" s="10" customFormat="1" x14ac:dyDescent="0.2">
      <c r="A42" s="167">
        <v>3293</v>
      </c>
      <c r="B42" s="168" t="s">
        <v>112</v>
      </c>
      <c r="C42" s="152">
        <v>5000</v>
      </c>
      <c r="D42" s="152">
        <v>1000</v>
      </c>
      <c r="E42" s="152">
        <v>2000</v>
      </c>
      <c r="F42" s="152"/>
      <c r="G42" s="152">
        <v>2000</v>
      </c>
      <c r="H42" s="152"/>
      <c r="I42" s="152"/>
      <c r="J42" s="152"/>
      <c r="K42" s="152">
        <v>5000</v>
      </c>
      <c r="L42" s="152">
        <v>1000</v>
      </c>
      <c r="M42" s="152">
        <v>2000</v>
      </c>
      <c r="N42" s="152"/>
      <c r="O42" s="152">
        <v>2000</v>
      </c>
      <c r="P42" s="152"/>
      <c r="Q42" s="152"/>
      <c r="R42" s="152"/>
      <c r="S42" s="152">
        <v>5000</v>
      </c>
      <c r="T42" s="152">
        <v>1000</v>
      </c>
      <c r="U42" s="152">
        <v>2000</v>
      </c>
      <c r="V42" s="152"/>
      <c r="W42" s="152">
        <v>2000</v>
      </c>
      <c r="X42" s="152"/>
      <c r="Y42" s="152"/>
      <c r="Z42" s="152"/>
      <c r="AA42" s="153"/>
      <c r="AB42" s="153"/>
      <c r="AC42" s="153"/>
      <c r="AD42" s="155"/>
      <c r="AE42" s="155"/>
      <c r="AF42" s="155"/>
      <c r="AG42" s="155"/>
      <c r="AH42" s="155"/>
      <c r="AI42" s="155"/>
      <c r="AJ42" s="155"/>
    </row>
    <row r="43" spans="1:36" s="10" customFormat="1" x14ac:dyDescent="0.2">
      <c r="A43" s="167">
        <v>3294</v>
      </c>
      <c r="B43" s="168" t="s">
        <v>351</v>
      </c>
      <c r="C43" s="152">
        <f>SUM(D43:J43)</f>
        <v>6450</v>
      </c>
      <c r="D43" s="152">
        <v>1450</v>
      </c>
      <c r="E43" s="152">
        <v>500</v>
      </c>
      <c r="F43" s="152"/>
      <c r="G43" s="152">
        <v>2500</v>
      </c>
      <c r="H43" s="152">
        <v>2000</v>
      </c>
      <c r="I43" s="152"/>
      <c r="J43" s="152"/>
      <c r="K43" s="152">
        <f>SUM(L43:R43)</f>
        <v>6450</v>
      </c>
      <c r="L43" s="152">
        <v>1450</v>
      </c>
      <c r="M43" s="152">
        <v>500</v>
      </c>
      <c r="N43" s="152"/>
      <c r="O43" s="152">
        <v>2500</v>
      </c>
      <c r="P43" s="152">
        <v>2000</v>
      </c>
      <c r="Q43" s="152"/>
      <c r="R43" s="152"/>
      <c r="S43" s="152">
        <f>SUM(T43:Z43)</f>
        <v>6450</v>
      </c>
      <c r="T43" s="152">
        <v>1450</v>
      </c>
      <c r="U43" s="152">
        <v>500</v>
      </c>
      <c r="V43" s="152"/>
      <c r="W43" s="152">
        <v>2500</v>
      </c>
      <c r="X43" s="152">
        <v>2000</v>
      </c>
      <c r="Y43" s="152"/>
      <c r="Z43" s="152"/>
      <c r="AA43" s="153"/>
      <c r="AB43" s="153"/>
      <c r="AC43" s="153"/>
      <c r="AD43" s="155"/>
      <c r="AE43" s="155"/>
      <c r="AF43" s="155"/>
      <c r="AG43" s="155"/>
      <c r="AH43" s="155"/>
      <c r="AI43" s="155"/>
      <c r="AJ43" s="155"/>
    </row>
    <row r="44" spans="1:36" s="10" customFormat="1" x14ac:dyDescent="0.2">
      <c r="A44" s="167">
        <v>3295</v>
      </c>
      <c r="B44" s="168" t="s">
        <v>116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</row>
    <row r="45" spans="1:36" s="10" customFormat="1" x14ac:dyDescent="0.2">
      <c r="A45" s="167">
        <v>3299</v>
      </c>
      <c r="B45" s="168" t="s">
        <v>352</v>
      </c>
      <c r="C45" s="152">
        <f>SUM(D45:J45)</f>
        <v>32960</v>
      </c>
      <c r="D45" s="152">
        <v>960</v>
      </c>
      <c r="E45" s="152">
        <v>2000</v>
      </c>
      <c r="F45" s="152">
        <v>15000</v>
      </c>
      <c r="G45" s="152">
        <v>10000</v>
      </c>
      <c r="H45" s="152">
        <v>5000</v>
      </c>
      <c r="I45" s="152"/>
      <c r="J45" s="152"/>
      <c r="K45" s="152">
        <f>SUM(L45:R45)</f>
        <v>32960</v>
      </c>
      <c r="L45" s="152">
        <v>960</v>
      </c>
      <c r="M45" s="152">
        <v>2000</v>
      </c>
      <c r="N45" s="152">
        <v>15000</v>
      </c>
      <c r="O45" s="152">
        <v>10000</v>
      </c>
      <c r="P45" s="152">
        <v>5000</v>
      </c>
      <c r="Q45" s="152"/>
      <c r="R45" s="152"/>
      <c r="S45" s="152">
        <f>SUM(T45:Z45)</f>
        <v>32960</v>
      </c>
      <c r="T45" s="152">
        <v>960</v>
      </c>
      <c r="U45" s="152">
        <v>2000</v>
      </c>
      <c r="V45" s="152">
        <v>15000</v>
      </c>
      <c r="W45" s="152">
        <v>10000</v>
      </c>
      <c r="X45" s="152">
        <v>5000</v>
      </c>
      <c r="Y45" s="152"/>
      <c r="Z45" s="152"/>
      <c r="AA45" s="153"/>
      <c r="AB45" s="153"/>
      <c r="AC45" s="153"/>
      <c r="AD45" s="153"/>
      <c r="AE45" s="155"/>
      <c r="AF45" s="155"/>
      <c r="AG45" s="155"/>
      <c r="AH45" s="155"/>
      <c r="AI45" s="155"/>
      <c r="AJ45" s="155"/>
    </row>
    <row r="46" spans="1:36" s="77" customFormat="1" x14ac:dyDescent="0.2">
      <c r="A46" s="162">
        <v>34</v>
      </c>
      <c r="B46" s="163" t="s">
        <v>121</v>
      </c>
      <c r="C46" s="164">
        <v>2400</v>
      </c>
      <c r="D46" s="164">
        <v>1300</v>
      </c>
      <c r="E46" s="164">
        <v>1100</v>
      </c>
      <c r="F46" s="164"/>
      <c r="G46" s="164"/>
      <c r="H46" s="164"/>
      <c r="I46" s="164"/>
      <c r="J46" s="164"/>
      <c r="K46" s="164">
        <v>2400</v>
      </c>
      <c r="L46" s="164">
        <v>1300</v>
      </c>
      <c r="M46" s="164">
        <v>1100</v>
      </c>
      <c r="N46" s="164"/>
      <c r="O46" s="164"/>
      <c r="P46" s="164"/>
      <c r="Q46" s="164"/>
      <c r="R46" s="164"/>
      <c r="S46" s="164">
        <v>2400</v>
      </c>
      <c r="T46" s="164">
        <v>1300</v>
      </c>
      <c r="U46" s="164">
        <v>1100</v>
      </c>
      <c r="V46" s="164"/>
      <c r="W46" s="164"/>
      <c r="X46" s="164"/>
      <c r="Y46" s="164"/>
      <c r="Z46" s="164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</row>
    <row r="47" spans="1:36" s="10" customFormat="1" x14ac:dyDescent="0.2">
      <c r="A47" s="167">
        <v>3431</v>
      </c>
      <c r="B47" s="169" t="s">
        <v>128</v>
      </c>
      <c r="C47" s="152">
        <v>1800</v>
      </c>
      <c r="D47" s="152">
        <v>1300</v>
      </c>
      <c r="E47" s="152">
        <v>500</v>
      </c>
      <c r="F47" s="152"/>
      <c r="G47" s="152"/>
      <c r="H47" s="152"/>
      <c r="I47" s="152"/>
      <c r="J47" s="152"/>
      <c r="K47" s="152">
        <v>1800</v>
      </c>
      <c r="L47" s="152">
        <v>1300</v>
      </c>
      <c r="M47" s="152">
        <v>500</v>
      </c>
      <c r="N47" s="152"/>
      <c r="O47" s="152"/>
      <c r="P47" s="152"/>
      <c r="Q47" s="152"/>
      <c r="R47" s="152"/>
      <c r="S47" s="152">
        <v>1800</v>
      </c>
      <c r="T47" s="152">
        <v>1300</v>
      </c>
      <c r="U47" s="152">
        <v>500</v>
      </c>
      <c r="V47" s="152"/>
      <c r="W47" s="152"/>
      <c r="X47" s="152"/>
      <c r="Y47" s="152"/>
      <c r="Z47" s="152"/>
      <c r="AA47" s="153"/>
      <c r="AB47" s="153"/>
      <c r="AC47" s="153"/>
      <c r="AD47" s="153"/>
      <c r="AE47" s="153"/>
      <c r="AF47" s="153"/>
      <c r="AG47" s="153"/>
      <c r="AH47" s="155"/>
      <c r="AI47" s="155"/>
      <c r="AJ47" s="155"/>
    </row>
    <row r="48" spans="1:36" s="10" customFormat="1" ht="24" x14ac:dyDescent="0.2">
      <c r="A48" s="167">
        <v>3432</v>
      </c>
      <c r="B48" s="168" t="s">
        <v>130</v>
      </c>
      <c r="C48" s="152">
        <v>500</v>
      </c>
      <c r="D48" s="152"/>
      <c r="E48" s="152">
        <v>500</v>
      </c>
      <c r="F48" s="152"/>
      <c r="G48" s="152"/>
      <c r="H48" s="152"/>
      <c r="I48" s="152"/>
      <c r="J48" s="152"/>
      <c r="K48" s="152">
        <v>500</v>
      </c>
      <c r="L48" s="152"/>
      <c r="M48" s="152">
        <v>500</v>
      </c>
      <c r="N48" s="152"/>
      <c r="O48" s="152"/>
      <c r="P48" s="152"/>
      <c r="Q48" s="152"/>
      <c r="R48" s="152"/>
      <c r="S48" s="152">
        <v>500</v>
      </c>
      <c r="T48" s="152"/>
      <c r="U48" s="152">
        <v>500</v>
      </c>
      <c r="V48" s="152"/>
      <c r="W48" s="152"/>
      <c r="X48" s="152"/>
      <c r="Y48" s="152"/>
      <c r="Z48" s="152"/>
      <c r="AA48" s="153"/>
      <c r="AB48" s="153"/>
      <c r="AC48" s="153"/>
      <c r="AD48" s="153"/>
      <c r="AE48" s="153"/>
      <c r="AF48" s="153"/>
      <c r="AG48" s="153"/>
      <c r="AH48" s="155"/>
      <c r="AI48" s="155"/>
      <c r="AJ48" s="155"/>
    </row>
    <row r="49" spans="1:36" s="10" customFormat="1" x14ac:dyDescent="0.2">
      <c r="A49" s="167">
        <v>3433</v>
      </c>
      <c r="B49" s="168" t="s">
        <v>353</v>
      </c>
      <c r="C49" s="152">
        <v>100</v>
      </c>
      <c r="D49" s="152"/>
      <c r="E49" s="152">
        <v>100</v>
      </c>
      <c r="F49" s="152"/>
      <c r="G49" s="152"/>
      <c r="H49" s="152"/>
      <c r="I49" s="152"/>
      <c r="J49" s="152"/>
      <c r="K49" s="152">
        <v>100</v>
      </c>
      <c r="L49" s="152"/>
      <c r="M49" s="152">
        <v>100</v>
      </c>
      <c r="N49" s="152"/>
      <c r="O49" s="152"/>
      <c r="P49" s="152"/>
      <c r="Q49" s="152"/>
      <c r="R49" s="152"/>
      <c r="S49" s="152">
        <v>100</v>
      </c>
      <c r="T49" s="152"/>
      <c r="U49" s="152">
        <v>100</v>
      </c>
      <c r="V49" s="152"/>
      <c r="W49" s="152"/>
      <c r="X49" s="152"/>
      <c r="Y49" s="152"/>
      <c r="Z49" s="152"/>
      <c r="AA49" s="153"/>
      <c r="AB49" s="153"/>
      <c r="AC49" s="153"/>
      <c r="AD49" s="153"/>
      <c r="AE49" s="153"/>
      <c r="AF49" s="153"/>
      <c r="AG49" s="153"/>
      <c r="AH49" s="155"/>
      <c r="AI49" s="155"/>
      <c r="AJ49" s="155"/>
    </row>
    <row r="50" spans="1:36" s="10" customFormat="1" ht="24" x14ac:dyDescent="0.2">
      <c r="A50" s="180" t="s">
        <v>148</v>
      </c>
      <c r="B50" s="181" t="s">
        <v>32</v>
      </c>
      <c r="C50" s="154">
        <v>10900</v>
      </c>
      <c r="D50" s="154"/>
      <c r="E50" s="154">
        <v>900</v>
      </c>
      <c r="F50" s="154"/>
      <c r="G50" s="154">
        <v>10000</v>
      </c>
      <c r="H50" s="154"/>
      <c r="I50" s="154"/>
      <c r="J50" s="154"/>
      <c r="K50" s="154">
        <v>10900</v>
      </c>
      <c r="L50" s="154"/>
      <c r="M50" s="154">
        <v>900</v>
      </c>
      <c r="N50" s="154"/>
      <c r="O50" s="154">
        <v>10000</v>
      </c>
      <c r="P50" s="154"/>
      <c r="Q50" s="154"/>
      <c r="R50" s="154"/>
      <c r="S50" s="154">
        <v>10900</v>
      </c>
      <c r="T50" s="154"/>
      <c r="U50" s="154">
        <v>900</v>
      </c>
      <c r="V50" s="154"/>
      <c r="W50" s="154">
        <v>10000</v>
      </c>
      <c r="X50" s="154"/>
      <c r="Y50" s="154"/>
      <c r="Z50" s="154"/>
      <c r="AA50" s="153"/>
      <c r="AB50" s="153"/>
      <c r="AC50" s="153"/>
      <c r="AD50" s="153"/>
      <c r="AE50" s="153"/>
      <c r="AF50" s="153"/>
      <c r="AG50" s="153"/>
      <c r="AH50" s="155"/>
      <c r="AI50" s="155"/>
      <c r="AJ50" s="155"/>
    </row>
    <row r="51" spans="1:36" s="10" customFormat="1" ht="24" x14ac:dyDescent="0.2">
      <c r="A51" s="180" t="s">
        <v>160</v>
      </c>
      <c r="B51" s="181" t="s">
        <v>161</v>
      </c>
      <c r="C51" s="154">
        <v>900</v>
      </c>
      <c r="D51" s="154"/>
      <c r="E51" s="154">
        <v>900</v>
      </c>
      <c r="F51" s="154"/>
      <c r="G51" s="154">
        <v>10000</v>
      </c>
      <c r="H51" s="154"/>
      <c r="I51" s="154"/>
      <c r="J51" s="154"/>
      <c r="K51" s="154">
        <v>900</v>
      </c>
      <c r="L51" s="154"/>
      <c r="M51" s="154">
        <v>900</v>
      </c>
      <c r="N51" s="154"/>
      <c r="O51" s="154">
        <v>10000</v>
      </c>
      <c r="P51" s="154"/>
      <c r="Q51" s="154"/>
      <c r="R51" s="154"/>
      <c r="S51" s="154">
        <v>900</v>
      </c>
      <c r="T51" s="154"/>
      <c r="U51" s="154">
        <v>900</v>
      </c>
      <c r="V51" s="154"/>
      <c r="W51" s="154">
        <v>10000</v>
      </c>
      <c r="X51" s="154"/>
      <c r="Y51" s="154"/>
      <c r="Z51" s="154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</row>
    <row r="52" spans="1:36" s="10" customFormat="1" x14ac:dyDescent="0.2">
      <c r="A52" s="170" t="s">
        <v>360</v>
      </c>
      <c r="B52" s="179" t="s">
        <v>356</v>
      </c>
      <c r="C52" s="152">
        <v>10900</v>
      </c>
      <c r="D52" s="152"/>
      <c r="E52" s="152">
        <v>900</v>
      </c>
      <c r="F52" s="154"/>
      <c r="G52" s="154">
        <v>10000</v>
      </c>
      <c r="H52" s="154"/>
      <c r="I52" s="154"/>
      <c r="J52" s="154"/>
      <c r="K52" s="152">
        <v>10900</v>
      </c>
      <c r="L52" s="152"/>
      <c r="M52" s="152">
        <v>900</v>
      </c>
      <c r="N52" s="154"/>
      <c r="O52" s="154">
        <v>10000</v>
      </c>
      <c r="P52" s="154"/>
      <c r="Q52" s="154"/>
      <c r="R52" s="154"/>
      <c r="S52" s="152">
        <v>10900</v>
      </c>
      <c r="T52" s="152"/>
      <c r="U52" s="152">
        <v>900</v>
      </c>
      <c r="V52" s="154"/>
      <c r="W52" s="154">
        <v>10000</v>
      </c>
      <c r="X52" s="154"/>
      <c r="Y52" s="154"/>
      <c r="Z52" s="154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</row>
    <row r="53" spans="1:36" s="10" customFormat="1" ht="28.5" customHeight="1" x14ac:dyDescent="0.2">
      <c r="A53" s="158" t="s">
        <v>40</v>
      </c>
      <c r="B53" s="159" t="s">
        <v>354</v>
      </c>
      <c r="C53" s="160">
        <f>SUM(C54:C62)</f>
        <v>107000</v>
      </c>
      <c r="D53" s="160"/>
      <c r="E53" s="160">
        <v>15000</v>
      </c>
      <c r="F53" s="160"/>
      <c r="G53" s="160">
        <f>SUM(G54:G62)</f>
        <v>92000</v>
      </c>
      <c r="H53" s="160"/>
      <c r="I53" s="160"/>
      <c r="J53" s="160"/>
      <c r="K53" s="160">
        <f>SUM(K54:K62)</f>
        <v>107000</v>
      </c>
      <c r="L53" s="160"/>
      <c r="M53" s="160">
        <v>15000</v>
      </c>
      <c r="N53" s="160"/>
      <c r="O53" s="160">
        <f>SUM(O54:O62)</f>
        <v>92000</v>
      </c>
      <c r="P53" s="160"/>
      <c r="Q53" s="160"/>
      <c r="R53" s="160"/>
      <c r="S53" s="160">
        <f>SUM(S54:S62)</f>
        <v>107000</v>
      </c>
      <c r="T53" s="160"/>
      <c r="U53" s="160">
        <v>15000</v>
      </c>
      <c r="V53" s="160"/>
      <c r="W53" s="160">
        <f>SUM(W54:W62)</f>
        <v>92000</v>
      </c>
      <c r="X53" s="160"/>
      <c r="Y53" s="160"/>
      <c r="Z53" s="160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</row>
    <row r="54" spans="1:36" s="10" customFormat="1" x14ac:dyDescent="0.2">
      <c r="A54" s="167">
        <v>4221</v>
      </c>
      <c r="B54" s="168" t="s">
        <v>168</v>
      </c>
      <c r="C54" s="152">
        <v>42000</v>
      </c>
      <c r="D54" s="152"/>
      <c r="E54" s="152">
        <v>7000</v>
      </c>
      <c r="F54" s="152"/>
      <c r="G54" s="152">
        <v>35000</v>
      </c>
      <c r="H54" s="152"/>
      <c r="I54" s="152"/>
      <c r="J54" s="152"/>
      <c r="K54" s="152">
        <v>42000</v>
      </c>
      <c r="L54" s="152"/>
      <c r="M54" s="152">
        <v>7000</v>
      </c>
      <c r="N54" s="152"/>
      <c r="O54" s="152">
        <v>35000</v>
      </c>
      <c r="P54" s="152"/>
      <c r="Q54" s="152"/>
      <c r="R54" s="152"/>
      <c r="S54" s="152">
        <v>42000</v>
      </c>
      <c r="T54" s="152"/>
      <c r="U54" s="152">
        <v>7000</v>
      </c>
      <c r="V54" s="152"/>
      <c r="W54" s="152">
        <v>35000</v>
      </c>
      <c r="X54" s="152"/>
      <c r="Y54" s="152"/>
      <c r="Z54" s="152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</row>
    <row r="55" spans="1:36" s="10" customFormat="1" x14ac:dyDescent="0.2">
      <c r="A55" s="167">
        <v>4222</v>
      </c>
      <c r="B55" s="168" t="s">
        <v>170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</row>
    <row r="56" spans="1:36" s="10" customFormat="1" x14ac:dyDescent="0.2">
      <c r="A56" s="167">
        <v>4223</v>
      </c>
      <c r="B56" s="168" t="s">
        <v>172</v>
      </c>
      <c r="C56" s="152">
        <v>20000</v>
      </c>
      <c r="D56" s="152"/>
      <c r="E56" s="152"/>
      <c r="F56" s="152"/>
      <c r="G56" s="152">
        <v>20000</v>
      </c>
      <c r="H56" s="152"/>
      <c r="I56" s="152"/>
      <c r="J56" s="152"/>
      <c r="K56" s="152">
        <v>20000</v>
      </c>
      <c r="L56" s="152"/>
      <c r="M56" s="152"/>
      <c r="N56" s="152"/>
      <c r="O56" s="152">
        <v>20000</v>
      </c>
      <c r="P56" s="152"/>
      <c r="Q56" s="152"/>
      <c r="R56" s="152"/>
      <c r="S56" s="152">
        <v>20000</v>
      </c>
      <c r="T56" s="152"/>
      <c r="U56" s="152"/>
      <c r="V56" s="152"/>
      <c r="W56" s="152">
        <v>20000</v>
      </c>
      <c r="X56" s="152"/>
      <c r="Y56" s="152"/>
      <c r="Z56" s="152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</row>
    <row r="57" spans="1:36" s="10" customFormat="1" x14ac:dyDescent="0.2">
      <c r="A57" s="167">
        <v>4224</v>
      </c>
      <c r="B57" s="168" t="s">
        <v>174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</row>
    <row r="58" spans="1:36" s="10" customFormat="1" x14ac:dyDescent="0.2">
      <c r="A58" s="167">
        <v>4225</v>
      </c>
      <c r="B58" s="168" t="s">
        <v>355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</row>
    <row r="59" spans="1:36" s="10" customFormat="1" x14ac:dyDescent="0.2">
      <c r="A59" s="167">
        <v>4226</v>
      </c>
      <c r="B59" s="168" t="s">
        <v>178</v>
      </c>
      <c r="C59" s="152">
        <v>10000</v>
      </c>
      <c r="D59" s="152"/>
      <c r="E59" s="152"/>
      <c r="F59" s="152"/>
      <c r="G59" s="152">
        <v>10000</v>
      </c>
      <c r="H59" s="152"/>
      <c r="I59" s="152"/>
      <c r="J59" s="152"/>
      <c r="K59" s="152">
        <v>10000</v>
      </c>
      <c r="L59" s="152"/>
      <c r="M59" s="152"/>
      <c r="N59" s="152"/>
      <c r="O59" s="152">
        <v>10000</v>
      </c>
      <c r="P59" s="152"/>
      <c r="Q59" s="152"/>
      <c r="R59" s="152"/>
      <c r="S59" s="152">
        <v>10000</v>
      </c>
      <c r="T59" s="152"/>
      <c r="U59" s="152"/>
      <c r="V59" s="152"/>
      <c r="W59" s="152">
        <v>10000</v>
      </c>
      <c r="X59" s="152"/>
      <c r="Y59" s="152"/>
      <c r="Z59" s="152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</row>
    <row r="60" spans="1:36" s="10" customFormat="1" x14ac:dyDescent="0.2">
      <c r="A60" s="167">
        <v>4227</v>
      </c>
      <c r="B60" s="169" t="s">
        <v>49</v>
      </c>
      <c r="C60" s="152">
        <v>35000</v>
      </c>
      <c r="D60" s="152"/>
      <c r="E60" s="152">
        <v>8000</v>
      </c>
      <c r="F60" s="152"/>
      <c r="G60" s="152">
        <v>27000</v>
      </c>
      <c r="H60" s="152"/>
      <c r="I60" s="152"/>
      <c r="J60" s="152"/>
      <c r="K60" s="152">
        <v>35000</v>
      </c>
      <c r="L60" s="152"/>
      <c r="M60" s="152">
        <v>8000</v>
      </c>
      <c r="N60" s="152"/>
      <c r="O60" s="152">
        <v>27000</v>
      </c>
      <c r="P60" s="152"/>
      <c r="Q60" s="152"/>
      <c r="R60" s="152"/>
      <c r="S60" s="152">
        <v>35000</v>
      </c>
      <c r="T60" s="152"/>
      <c r="U60" s="152">
        <v>8000</v>
      </c>
      <c r="V60" s="152"/>
      <c r="W60" s="152">
        <v>27000</v>
      </c>
      <c r="X60" s="152"/>
      <c r="Y60" s="152"/>
      <c r="Z60" s="152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</row>
    <row r="61" spans="1:36" s="10" customFormat="1" ht="24" x14ac:dyDescent="0.2">
      <c r="A61" s="167">
        <v>4231</v>
      </c>
      <c r="B61" s="168" t="s">
        <v>183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</row>
    <row r="62" spans="1:36" s="10" customFormat="1" x14ac:dyDescent="0.2">
      <c r="A62" s="167">
        <v>4241</v>
      </c>
      <c r="B62" s="168" t="s">
        <v>356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</row>
    <row r="63" spans="1:36" s="10" customFormat="1" ht="28.5" customHeight="1" x14ac:dyDescent="0.2">
      <c r="A63" s="158" t="s">
        <v>40</v>
      </c>
      <c r="B63" s="159" t="s">
        <v>357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</row>
    <row r="64" spans="1:36" s="10" customFormat="1" ht="24" x14ac:dyDescent="0.2">
      <c r="A64" s="167">
        <v>4511</v>
      </c>
      <c r="B64" s="168" t="s">
        <v>50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</row>
    <row r="65" spans="1:36" s="10" customFormat="1" ht="28.5" customHeight="1" x14ac:dyDescent="0.2">
      <c r="A65" s="158" t="s">
        <v>38</v>
      </c>
      <c r="B65" s="159" t="s">
        <v>358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</row>
    <row r="66" spans="1:36" s="10" customFormat="1" ht="24" x14ac:dyDescent="0.2">
      <c r="A66" s="167" t="s">
        <v>141</v>
      </c>
      <c r="B66" s="168" t="s">
        <v>359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</row>
    <row r="67" spans="1:36" s="10" customFormat="1" ht="24" customHeight="1" x14ac:dyDescent="0.2">
      <c r="A67" s="170" t="s">
        <v>360</v>
      </c>
      <c r="B67" s="168" t="s">
        <v>356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</row>
    <row r="68" spans="1:36" s="10" customFormat="1" ht="29.25" customHeight="1" x14ac:dyDescent="0.2">
      <c r="A68" s="158" t="s">
        <v>39</v>
      </c>
      <c r="B68" s="171" t="s">
        <v>361</v>
      </c>
      <c r="C68" s="160">
        <v>389302.2</v>
      </c>
      <c r="D68" s="160">
        <v>84302.2</v>
      </c>
      <c r="E68" s="160">
        <v>60000</v>
      </c>
      <c r="F68" s="160"/>
      <c r="G68" s="160">
        <v>245000</v>
      </c>
      <c r="H68" s="160"/>
      <c r="I68" s="160"/>
      <c r="J68" s="160"/>
      <c r="K68" s="160">
        <v>389302.2</v>
      </c>
      <c r="L68" s="160">
        <v>84302.2</v>
      </c>
      <c r="M68" s="160">
        <v>60000</v>
      </c>
      <c r="N68" s="160"/>
      <c r="O68" s="160">
        <v>245000</v>
      </c>
      <c r="P68" s="160"/>
      <c r="Q68" s="160"/>
      <c r="R68" s="160"/>
      <c r="S68" s="160">
        <v>389302.2</v>
      </c>
      <c r="T68" s="160">
        <v>84302.2</v>
      </c>
      <c r="U68" s="160">
        <v>60000</v>
      </c>
      <c r="V68" s="160"/>
      <c r="W68" s="160">
        <v>245000</v>
      </c>
      <c r="X68" s="160"/>
      <c r="Y68" s="160"/>
      <c r="Z68" s="160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</row>
    <row r="69" spans="1:36" s="10" customFormat="1" ht="12.75" customHeight="1" x14ac:dyDescent="0.2">
      <c r="A69" s="158" t="s">
        <v>38</v>
      </c>
      <c r="B69" s="171" t="s">
        <v>362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</row>
    <row r="70" spans="1:36" s="10" customFormat="1" x14ac:dyDescent="0.2">
      <c r="A70" s="150">
        <v>3</v>
      </c>
      <c r="B70" s="161" t="s">
        <v>347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</row>
    <row r="71" spans="1:36" s="77" customFormat="1" x14ac:dyDescent="0.2">
      <c r="A71" s="162">
        <v>31</v>
      </c>
      <c r="B71" s="163" t="s">
        <v>21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</row>
    <row r="72" spans="1:36" x14ac:dyDescent="0.2">
      <c r="A72" s="166">
        <v>3111</v>
      </c>
      <c r="B72" s="151" t="s">
        <v>348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</row>
    <row r="73" spans="1:36" x14ac:dyDescent="0.2">
      <c r="A73" s="166">
        <v>3113</v>
      </c>
      <c r="B73" s="151" t="s">
        <v>58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</row>
    <row r="74" spans="1:36" x14ac:dyDescent="0.2">
      <c r="A74" s="166">
        <v>3114</v>
      </c>
      <c r="B74" s="151" t="s">
        <v>60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</row>
    <row r="75" spans="1:36" x14ac:dyDescent="0.2">
      <c r="A75" s="166">
        <v>3121</v>
      </c>
      <c r="B75" s="151" t="s">
        <v>23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</row>
    <row r="76" spans="1:36" x14ac:dyDescent="0.2">
      <c r="A76" s="166">
        <v>3131</v>
      </c>
      <c r="B76" s="151" t="s">
        <v>349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</row>
    <row r="77" spans="1:36" ht="25.5" x14ac:dyDescent="0.2">
      <c r="A77" s="166">
        <v>3132</v>
      </c>
      <c r="B77" s="151" t="s">
        <v>45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</row>
    <row r="78" spans="1:36" ht="24" x14ac:dyDescent="0.2">
      <c r="A78" s="167">
        <v>3133</v>
      </c>
      <c r="B78" s="168" t="s">
        <v>46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</row>
    <row r="79" spans="1:36" s="77" customFormat="1" x14ac:dyDescent="0.2">
      <c r="A79" s="162">
        <v>32</v>
      </c>
      <c r="B79" s="163" t="s">
        <v>25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</row>
    <row r="80" spans="1:36" s="10" customFormat="1" x14ac:dyDescent="0.2">
      <c r="A80" s="167">
        <v>3211</v>
      </c>
      <c r="B80" s="168" t="s">
        <v>67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</row>
    <row r="81" spans="1:36" s="10" customFormat="1" ht="24" x14ac:dyDescent="0.2">
      <c r="A81" s="167">
        <v>3212</v>
      </c>
      <c r="B81" s="168" t="s">
        <v>69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</row>
    <row r="82" spans="1:36" s="10" customFormat="1" x14ac:dyDescent="0.2">
      <c r="A82" s="167">
        <v>3213</v>
      </c>
      <c r="B82" s="168" t="s">
        <v>71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</row>
    <row r="83" spans="1:36" s="10" customFormat="1" x14ac:dyDescent="0.2">
      <c r="A83" s="167">
        <v>3214</v>
      </c>
      <c r="B83" s="168" t="s">
        <v>73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</row>
    <row r="84" spans="1:36" s="10" customFormat="1" ht="24" x14ac:dyDescent="0.2">
      <c r="A84" s="167">
        <v>3221</v>
      </c>
      <c r="B84" s="168" t="s">
        <v>47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</row>
    <row r="85" spans="1:36" s="10" customFormat="1" x14ac:dyDescent="0.2">
      <c r="A85" s="167">
        <v>3222</v>
      </c>
      <c r="B85" s="168" t="s">
        <v>48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</row>
    <row r="86" spans="1:36" s="10" customFormat="1" x14ac:dyDescent="0.2">
      <c r="A86" s="167">
        <v>3223</v>
      </c>
      <c r="B86" s="168" t="s">
        <v>78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</row>
    <row r="87" spans="1:36" s="10" customFormat="1" ht="24" x14ac:dyDescent="0.2">
      <c r="A87" s="167">
        <v>3224</v>
      </c>
      <c r="B87" s="168" t="s">
        <v>80</v>
      </c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</row>
    <row r="88" spans="1:36" x14ac:dyDescent="0.2">
      <c r="A88" s="167">
        <v>3225</v>
      </c>
      <c r="B88" s="168" t="s">
        <v>82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</row>
    <row r="89" spans="1:36" x14ac:dyDescent="0.2">
      <c r="A89" s="167">
        <v>3227</v>
      </c>
      <c r="B89" s="168" t="s">
        <v>84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</row>
    <row r="90" spans="1:36" s="10" customFormat="1" x14ac:dyDescent="0.2">
      <c r="A90" s="167">
        <v>3231</v>
      </c>
      <c r="B90" s="168" t="s">
        <v>87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</row>
    <row r="91" spans="1:36" s="10" customFormat="1" ht="24" x14ac:dyDescent="0.2">
      <c r="A91" s="167">
        <v>3232</v>
      </c>
      <c r="B91" s="168" t="s">
        <v>51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</row>
    <row r="92" spans="1:36" s="10" customFormat="1" x14ac:dyDescent="0.2">
      <c r="A92" s="167">
        <v>3233</v>
      </c>
      <c r="B92" s="168" t="s">
        <v>90</v>
      </c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</row>
    <row r="93" spans="1:36" s="10" customFormat="1" x14ac:dyDescent="0.2">
      <c r="A93" s="167">
        <v>3234</v>
      </c>
      <c r="B93" s="168" t="s">
        <v>92</v>
      </c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</row>
    <row r="94" spans="1:36" s="10" customFormat="1" x14ac:dyDescent="0.2">
      <c r="A94" s="167">
        <v>3235</v>
      </c>
      <c r="B94" s="168" t="s">
        <v>94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</row>
    <row r="95" spans="1:36" s="10" customFormat="1" x14ac:dyDescent="0.2">
      <c r="A95" s="167">
        <v>3236</v>
      </c>
      <c r="B95" s="168" t="s">
        <v>96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</row>
    <row r="96" spans="1:36" s="10" customFormat="1" x14ac:dyDescent="0.2">
      <c r="A96" s="167">
        <v>3237</v>
      </c>
      <c r="B96" s="168" t="s">
        <v>98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</row>
    <row r="97" spans="1:36" s="10" customFormat="1" x14ac:dyDescent="0.2">
      <c r="A97" s="167">
        <v>3238</v>
      </c>
      <c r="B97" s="168" t="s">
        <v>100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</row>
    <row r="98" spans="1:36" x14ac:dyDescent="0.2">
      <c r="A98" s="167">
        <v>3239</v>
      </c>
      <c r="B98" s="168" t="s">
        <v>102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</row>
    <row r="99" spans="1:36" s="10" customFormat="1" ht="24" x14ac:dyDescent="0.2">
      <c r="A99" s="167">
        <v>3241</v>
      </c>
      <c r="B99" s="168" t="s">
        <v>104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</row>
    <row r="100" spans="1:36" s="10" customFormat="1" x14ac:dyDescent="0.2">
      <c r="A100" s="167">
        <v>3291</v>
      </c>
      <c r="B100" s="169" t="s">
        <v>108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</row>
    <row r="101" spans="1:36" s="10" customFormat="1" x14ac:dyDescent="0.2">
      <c r="A101" s="167">
        <v>3292</v>
      </c>
      <c r="B101" s="168" t="s">
        <v>110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</row>
    <row r="102" spans="1:36" s="10" customFormat="1" x14ac:dyDescent="0.2">
      <c r="A102" s="167">
        <v>3293</v>
      </c>
      <c r="B102" s="168" t="s">
        <v>112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</row>
    <row r="103" spans="1:36" s="10" customFormat="1" x14ac:dyDescent="0.2">
      <c r="A103" s="167">
        <v>3294</v>
      </c>
      <c r="B103" s="168" t="s">
        <v>351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</row>
    <row r="104" spans="1:36" s="10" customFormat="1" x14ac:dyDescent="0.2">
      <c r="A104" s="167">
        <v>3295</v>
      </c>
      <c r="B104" s="168" t="s">
        <v>116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</row>
    <row r="105" spans="1:36" s="10" customFormat="1" x14ac:dyDescent="0.2">
      <c r="A105" s="167">
        <v>3299</v>
      </c>
      <c r="B105" s="168" t="s">
        <v>352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</row>
    <row r="106" spans="1:36" x14ac:dyDescent="0.2">
      <c r="A106" s="150"/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</row>
    <row r="107" spans="1:36" s="10" customFormat="1" ht="25.5" customHeight="1" x14ac:dyDescent="0.2">
      <c r="A107" s="158" t="s">
        <v>38</v>
      </c>
      <c r="B107" s="171" t="s">
        <v>363</v>
      </c>
      <c r="C107" s="160">
        <v>5000</v>
      </c>
      <c r="D107" s="160">
        <v>5000</v>
      </c>
      <c r="E107" s="160"/>
      <c r="F107" s="160"/>
      <c r="G107" s="160"/>
      <c r="H107" s="160"/>
      <c r="I107" s="160"/>
      <c r="J107" s="160"/>
      <c r="K107" s="160">
        <v>5000</v>
      </c>
      <c r="L107" s="160">
        <v>5000</v>
      </c>
      <c r="M107" s="160"/>
      <c r="N107" s="160"/>
      <c r="O107" s="160"/>
      <c r="P107" s="160"/>
      <c r="Q107" s="160"/>
      <c r="R107" s="160"/>
      <c r="S107" s="160">
        <v>5000</v>
      </c>
      <c r="T107" s="160">
        <v>5000</v>
      </c>
      <c r="U107" s="160"/>
      <c r="V107" s="160"/>
      <c r="W107" s="160"/>
      <c r="X107" s="160"/>
      <c r="Y107" s="160"/>
      <c r="Z107" s="160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</row>
    <row r="108" spans="1:36" s="10" customFormat="1" x14ac:dyDescent="0.2">
      <c r="A108" s="150">
        <v>3</v>
      </c>
      <c r="B108" s="161" t="s">
        <v>347</v>
      </c>
      <c r="C108" s="154">
        <v>5000</v>
      </c>
      <c r="D108" s="154">
        <v>5000</v>
      </c>
      <c r="E108" s="154"/>
      <c r="F108" s="154"/>
      <c r="G108" s="154"/>
      <c r="H108" s="154"/>
      <c r="I108" s="154"/>
      <c r="J108" s="154"/>
      <c r="K108" s="154">
        <v>5000</v>
      </c>
      <c r="L108" s="154">
        <v>5000</v>
      </c>
      <c r="M108" s="154"/>
      <c r="N108" s="154"/>
      <c r="O108" s="154"/>
      <c r="P108" s="154"/>
      <c r="Q108" s="154"/>
      <c r="R108" s="154"/>
      <c r="S108" s="154">
        <v>5000</v>
      </c>
      <c r="T108" s="154">
        <v>5000</v>
      </c>
      <c r="U108" s="154"/>
      <c r="V108" s="154"/>
      <c r="W108" s="154"/>
      <c r="X108" s="154"/>
      <c r="Y108" s="154"/>
      <c r="Z108" s="154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</row>
    <row r="109" spans="1:36" s="77" customFormat="1" x14ac:dyDescent="0.2">
      <c r="A109" s="162">
        <v>32</v>
      </c>
      <c r="B109" s="163" t="s">
        <v>25</v>
      </c>
      <c r="C109" s="164">
        <v>5000</v>
      </c>
      <c r="D109" s="164">
        <v>5000</v>
      </c>
      <c r="E109" s="164"/>
      <c r="F109" s="164"/>
      <c r="G109" s="164"/>
      <c r="H109" s="164"/>
      <c r="I109" s="164"/>
      <c r="J109" s="164"/>
      <c r="K109" s="164">
        <v>5000</v>
      </c>
      <c r="L109" s="164">
        <v>5000</v>
      </c>
      <c r="M109" s="164"/>
      <c r="N109" s="164"/>
      <c r="O109" s="164"/>
      <c r="P109" s="164"/>
      <c r="Q109" s="164"/>
      <c r="R109" s="164"/>
      <c r="S109" s="164">
        <v>5000</v>
      </c>
      <c r="T109" s="164">
        <v>5000</v>
      </c>
      <c r="U109" s="164"/>
      <c r="V109" s="164"/>
      <c r="W109" s="164"/>
      <c r="X109" s="164"/>
      <c r="Y109" s="164"/>
      <c r="Z109" s="164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</row>
    <row r="110" spans="1:36" s="10" customFormat="1" x14ac:dyDescent="0.2">
      <c r="A110" s="167">
        <v>3211</v>
      </c>
      <c r="B110" s="168" t="s">
        <v>67</v>
      </c>
      <c r="C110" s="152">
        <v>1900</v>
      </c>
      <c r="D110" s="152">
        <v>1900</v>
      </c>
      <c r="E110" s="152"/>
      <c r="F110" s="152"/>
      <c r="G110" s="152"/>
      <c r="H110" s="152"/>
      <c r="I110" s="152"/>
      <c r="J110" s="152"/>
      <c r="K110" s="152">
        <v>1900</v>
      </c>
      <c r="L110" s="152">
        <v>1900</v>
      </c>
      <c r="M110" s="152"/>
      <c r="N110" s="152"/>
      <c r="O110" s="152"/>
      <c r="P110" s="152"/>
      <c r="Q110" s="152"/>
      <c r="R110" s="152"/>
      <c r="S110" s="152">
        <v>1900</v>
      </c>
      <c r="T110" s="152">
        <v>1900</v>
      </c>
      <c r="U110" s="152"/>
      <c r="V110" s="152"/>
      <c r="W110" s="152"/>
      <c r="X110" s="152"/>
      <c r="Y110" s="152"/>
      <c r="Z110" s="152"/>
      <c r="AA110" s="153"/>
      <c r="AB110" s="155"/>
      <c r="AC110" s="155"/>
      <c r="AD110" s="155"/>
      <c r="AE110" s="155"/>
      <c r="AF110" s="155"/>
      <c r="AG110" s="155"/>
      <c r="AH110" s="155"/>
      <c r="AI110" s="155"/>
      <c r="AJ110" s="155"/>
    </row>
    <row r="111" spans="1:36" s="10" customFormat="1" ht="24" x14ac:dyDescent="0.2">
      <c r="A111" s="167">
        <v>3212</v>
      </c>
      <c r="B111" s="168" t="s">
        <v>69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</row>
    <row r="112" spans="1:36" s="10" customFormat="1" x14ac:dyDescent="0.2">
      <c r="A112" s="167">
        <v>3213</v>
      </c>
      <c r="B112" s="168" t="s">
        <v>71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</row>
    <row r="113" spans="1:36" s="10" customFormat="1" x14ac:dyDescent="0.2">
      <c r="A113" s="167">
        <v>3214</v>
      </c>
      <c r="B113" s="168" t="s">
        <v>73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</row>
    <row r="114" spans="1:36" s="10" customFormat="1" ht="24" x14ac:dyDescent="0.2">
      <c r="A114" s="167">
        <v>3221</v>
      </c>
      <c r="B114" s="168" t="s">
        <v>47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</row>
    <row r="115" spans="1:36" s="10" customFormat="1" x14ac:dyDescent="0.2">
      <c r="A115" s="167">
        <v>3222</v>
      </c>
      <c r="B115" s="168" t="s">
        <v>48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</row>
    <row r="116" spans="1:36" s="10" customFormat="1" x14ac:dyDescent="0.2">
      <c r="A116" s="167">
        <v>3223</v>
      </c>
      <c r="B116" s="168" t="s">
        <v>78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</row>
    <row r="117" spans="1:36" s="10" customFormat="1" ht="24" x14ac:dyDescent="0.2">
      <c r="A117" s="167">
        <v>3224</v>
      </c>
      <c r="B117" s="168" t="s">
        <v>80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</row>
    <row r="118" spans="1:36" x14ac:dyDescent="0.2">
      <c r="A118" s="167">
        <v>3225</v>
      </c>
      <c r="B118" s="168" t="s">
        <v>82</v>
      </c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</row>
    <row r="119" spans="1:36" x14ac:dyDescent="0.2">
      <c r="A119" s="167">
        <v>3227</v>
      </c>
      <c r="B119" s="168" t="s">
        <v>84</v>
      </c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</row>
    <row r="120" spans="1:36" s="10" customFormat="1" x14ac:dyDescent="0.2">
      <c r="A120" s="167">
        <v>3231</v>
      </c>
      <c r="B120" s="168" t="s">
        <v>87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</row>
    <row r="121" spans="1:36" s="10" customFormat="1" ht="24" x14ac:dyDescent="0.2">
      <c r="A121" s="167">
        <v>3232</v>
      </c>
      <c r="B121" s="168" t="s">
        <v>51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</row>
    <row r="122" spans="1:36" s="10" customFormat="1" x14ac:dyDescent="0.2">
      <c r="A122" s="167">
        <v>3233</v>
      </c>
      <c r="B122" s="168" t="s">
        <v>90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</row>
    <row r="123" spans="1:36" s="10" customFormat="1" x14ac:dyDescent="0.2">
      <c r="A123" s="167">
        <v>3234</v>
      </c>
      <c r="B123" s="168" t="s">
        <v>92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</row>
    <row r="124" spans="1:36" s="10" customFormat="1" x14ac:dyDescent="0.2">
      <c r="A124" s="167">
        <v>3235</v>
      </c>
      <c r="B124" s="168" t="s">
        <v>94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</row>
    <row r="125" spans="1:36" s="10" customFormat="1" x14ac:dyDescent="0.2">
      <c r="A125" s="167">
        <v>3236</v>
      </c>
      <c r="B125" s="168" t="s">
        <v>96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</row>
    <row r="126" spans="1:36" s="10" customFormat="1" x14ac:dyDescent="0.2">
      <c r="A126" s="167">
        <v>3237</v>
      </c>
      <c r="B126" s="168" t="s">
        <v>98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</row>
    <row r="127" spans="1:36" s="10" customFormat="1" x14ac:dyDescent="0.2">
      <c r="A127" s="167">
        <v>3238</v>
      </c>
      <c r="B127" s="168" t="s">
        <v>100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</row>
    <row r="128" spans="1:36" x14ac:dyDescent="0.2">
      <c r="A128" s="167">
        <v>3239</v>
      </c>
      <c r="B128" s="168" t="s">
        <v>102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</row>
    <row r="129" spans="1:36" s="10" customFormat="1" ht="24" x14ac:dyDescent="0.2">
      <c r="A129" s="167">
        <v>3241</v>
      </c>
      <c r="B129" s="168" t="s">
        <v>104</v>
      </c>
      <c r="C129" s="152">
        <v>1000</v>
      </c>
      <c r="D129" s="152">
        <v>1000</v>
      </c>
      <c r="E129" s="152"/>
      <c r="F129" s="152"/>
      <c r="G129" s="152"/>
      <c r="H129" s="152"/>
      <c r="I129" s="152"/>
      <c r="J129" s="152"/>
      <c r="K129" s="152">
        <v>1000</v>
      </c>
      <c r="L129" s="152">
        <v>1000</v>
      </c>
      <c r="M129" s="152"/>
      <c r="N129" s="152"/>
      <c r="O129" s="152"/>
      <c r="P129" s="152"/>
      <c r="Q129" s="152"/>
      <c r="R129" s="152"/>
      <c r="S129" s="152">
        <v>1000</v>
      </c>
      <c r="T129" s="152">
        <v>1000</v>
      </c>
      <c r="U129" s="152"/>
      <c r="V129" s="152"/>
      <c r="W129" s="152"/>
      <c r="X129" s="152"/>
      <c r="Y129" s="152"/>
      <c r="Z129" s="152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</row>
    <row r="130" spans="1:36" s="10" customFormat="1" x14ac:dyDescent="0.2">
      <c r="A130" s="167">
        <v>3291</v>
      </c>
      <c r="B130" s="169" t="s">
        <v>108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</row>
    <row r="131" spans="1:36" s="10" customFormat="1" x14ac:dyDescent="0.2">
      <c r="A131" s="167">
        <v>3292</v>
      </c>
      <c r="B131" s="168" t="s">
        <v>110</v>
      </c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</row>
    <row r="132" spans="1:36" s="10" customFormat="1" x14ac:dyDescent="0.2">
      <c r="A132" s="167">
        <v>3293</v>
      </c>
      <c r="B132" s="168" t="s">
        <v>112</v>
      </c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</row>
    <row r="133" spans="1:36" s="10" customFormat="1" x14ac:dyDescent="0.2">
      <c r="A133" s="167">
        <v>3294</v>
      </c>
      <c r="B133" s="168" t="s">
        <v>351</v>
      </c>
      <c r="C133" s="152">
        <v>2100</v>
      </c>
      <c r="D133" s="152">
        <v>2100</v>
      </c>
      <c r="E133" s="152"/>
      <c r="F133" s="152"/>
      <c r="G133" s="152"/>
      <c r="H133" s="152"/>
      <c r="I133" s="152"/>
      <c r="J133" s="152"/>
      <c r="K133" s="152">
        <v>2100</v>
      </c>
      <c r="L133" s="152">
        <v>2100</v>
      </c>
      <c r="M133" s="152"/>
      <c r="N133" s="152"/>
      <c r="O133" s="152"/>
      <c r="P133" s="152"/>
      <c r="Q133" s="152"/>
      <c r="R133" s="152"/>
      <c r="S133" s="152">
        <v>2100</v>
      </c>
      <c r="T133" s="152">
        <v>2100</v>
      </c>
      <c r="U133" s="152"/>
      <c r="V133" s="152"/>
      <c r="W133" s="152"/>
      <c r="X133" s="152"/>
      <c r="Y133" s="152"/>
      <c r="Z133" s="152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</row>
    <row r="134" spans="1:36" s="10" customFormat="1" x14ac:dyDescent="0.2">
      <c r="A134" s="167">
        <v>3295</v>
      </c>
      <c r="B134" s="168" t="s">
        <v>116</v>
      </c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</row>
    <row r="135" spans="1:36" s="10" customFormat="1" x14ac:dyDescent="0.2">
      <c r="A135" s="167">
        <v>3299</v>
      </c>
      <c r="B135" s="168" t="s">
        <v>352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</row>
    <row r="136" spans="1:36" x14ac:dyDescent="0.2">
      <c r="A136" s="150"/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</row>
    <row r="137" spans="1:36" x14ac:dyDescent="0.2">
      <c r="A137" s="150"/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</row>
    <row r="138" spans="1:36" s="10" customFormat="1" ht="19.5" customHeight="1" x14ac:dyDescent="0.2">
      <c r="A138" s="158" t="s">
        <v>38</v>
      </c>
      <c r="B138" s="171" t="s">
        <v>364</v>
      </c>
      <c r="C138" s="160">
        <v>59302.2</v>
      </c>
      <c r="D138" s="160">
        <v>59302.2</v>
      </c>
      <c r="E138" s="160"/>
      <c r="F138" s="160"/>
      <c r="G138" s="160"/>
      <c r="H138" s="160"/>
      <c r="I138" s="160"/>
      <c r="J138" s="160"/>
      <c r="K138" s="160">
        <v>59302.2</v>
      </c>
      <c r="L138" s="160">
        <v>59302.2</v>
      </c>
      <c r="M138" s="160"/>
      <c r="N138" s="160"/>
      <c r="O138" s="160"/>
      <c r="P138" s="160"/>
      <c r="Q138" s="160"/>
      <c r="R138" s="160"/>
      <c r="S138" s="160">
        <v>59302.2</v>
      </c>
      <c r="T138" s="160">
        <v>59302.2</v>
      </c>
      <c r="U138" s="160"/>
      <c r="V138" s="160"/>
      <c r="W138" s="160"/>
      <c r="X138" s="160"/>
      <c r="Y138" s="160"/>
      <c r="Z138" s="160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</row>
    <row r="139" spans="1:36" s="10" customFormat="1" x14ac:dyDescent="0.2">
      <c r="A139" s="150">
        <v>3</v>
      </c>
      <c r="B139" s="161" t="s">
        <v>347</v>
      </c>
      <c r="C139" s="154">
        <v>59302.2</v>
      </c>
      <c r="D139" s="154">
        <v>59302.2</v>
      </c>
      <c r="E139" s="154"/>
      <c r="F139" s="154"/>
      <c r="G139" s="154"/>
      <c r="H139" s="154"/>
      <c r="I139" s="154"/>
      <c r="J139" s="154"/>
      <c r="K139" s="154">
        <v>59302.2</v>
      </c>
      <c r="L139" s="154">
        <v>59302.2</v>
      </c>
      <c r="M139" s="154"/>
      <c r="N139" s="154"/>
      <c r="O139" s="154"/>
      <c r="P139" s="154"/>
      <c r="Q139" s="154"/>
      <c r="R139" s="154"/>
      <c r="S139" s="154">
        <v>59302.2</v>
      </c>
      <c r="T139" s="154">
        <v>59302.2</v>
      </c>
      <c r="U139" s="154"/>
      <c r="V139" s="154"/>
      <c r="W139" s="154"/>
      <c r="X139" s="154"/>
      <c r="Y139" s="154"/>
      <c r="Z139" s="154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</row>
    <row r="140" spans="1:36" s="77" customFormat="1" x14ac:dyDescent="0.2">
      <c r="A140" s="162">
        <v>31</v>
      </c>
      <c r="B140" s="163" t="s">
        <v>21</v>
      </c>
      <c r="C140" s="164">
        <f>SUM(C141:C147)</f>
        <v>49942.2</v>
      </c>
      <c r="D140" s="164">
        <f>SUM(D141:D147)</f>
        <v>49942.2</v>
      </c>
      <c r="E140" s="164"/>
      <c r="F140" s="164"/>
      <c r="G140" s="164"/>
      <c r="H140" s="164"/>
      <c r="I140" s="164"/>
      <c r="J140" s="164"/>
      <c r="K140" s="164">
        <f>SUM(K141:K147)</f>
        <v>49942.2</v>
      </c>
      <c r="L140" s="164">
        <f>SUM(L141:L147)</f>
        <v>49942.2</v>
      </c>
      <c r="M140" s="164"/>
      <c r="N140" s="164"/>
      <c r="O140" s="164"/>
      <c r="P140" s="164"/>
      <c r="Q140" s="164"/>
      <c r="R140" s="164"/>
      <c r="S140" s="164">
        <f>SUM(S141:S147)</f>
        <v>49942.2</v>
      </c>
      <c r="T140" s="164">
        <f>SUM(T141:T147)</f>
        <v>49942.2</v>
      </c>
      <c r="U140" s="164"/>
      <c r="V140" s="164"/>
      <c r="W140" s="164"/>
      <c r="X140" s="164"/>
      <c r="Y140" s="164"/>
      <c r="Z140" s="164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</row>
    <row r="141" spans="1:36" x14ac:dyDescent="0.2">
      <c r="A141" s="166">
        <v>3111</v>
      </c>
      <c r="B141" s="151" t="s">
        <v>348</v>
      </c>
      <c r="C141" s="152">
        <v>40937.5</v>
      </c>
      <c r="D141" s="152">
        <v>40937.5</v>
      </c>
      <c r="E141" s="152"/>
      <c r="F141" s="152"/>
      <c r="G141" s="152"/>
      <c r="H141" s="152"/>
      <c r="I141" s="152"/>
      <c r="J141" s="152"/>
      <c r="K141" s="152">
        <v>40937.5</v>
      </c>
      <c r="L141" s="152">
        <v>40937.5</v>
      </c>
      <c r="M141" s="152"/>
      <c r="N141" s="152"/>
      <c r="O141" s="152"/>
      <c r="P141" s="152"/>
      <c r="Q141" s="152"/>
      <c r="R141" s="152"/>
      <c r="S141" s="152">
        <v>40937.5</v>
      </c>
      <c r="T141" s="152">
        <v>40937.5</v>
      </c>
      <c r="U141" s="152"/>
      <c r="V141" s="152"/>
      <c r="W141" s="152"/>
      <c r="X141" s="152"/>
      <c r="Y141" s="152"/>
      <c r="Z141" s="152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</row>
    <row r="142" spans="1:36" x14ac:dyDescent="0.2">
      <c r="A142" s="166">
        <v>3113</v>
      </c>
      <c r="B142" s="151" t="s">
        <v>58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</row>
    <row r="143" spans="1:36" x14ac:dyDescent="0.2">
      <c r="A143" s="166">
        <v>3114</v>
      </c>
      <c r="B143" s="151" t="s">
        <v>60</v>
      </c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</row>
    <row r="144" spans="1:36" x14ac:dyDescent="0.2">
      <c r="A144" s="166">
        <v>3121</v>
      </c>
      <c r="B144" s="151" t="s">
        <v>23</v>
      </c>
      <c r="C144" s="152">
        <v>2250</v>
      </c>
      <c r="D144" s="152">
        <v>2250</v>
      </c>
      <c r="E144" s="152"/>
      <c r="F144" s="152"/>
      <c r="G144" s="152"/>
      <c r="H144" s="152"/>
      <c r="I144" s="152"/>
      <c r="J144" s="152"/>
      <c r="K144" s="152">
        <v>2250</v>
      </c>
      <c r="L144" s="152">
        <v>2250</v>
      </c>
      <c r="M144" s="152"/>
      <c r="N144" s="152"/>
      <c r="O144" s="152"/>
      <c r="P144" s="152"/>
      <c r="Q144" s="152"/>
      <c r="R144" s="152"/>
      <c r="S144" s="152">
        <v>2250</v>
      </c>
      <c r="T144" s="152">
        <v>2250</v>
      </c>
      <c r="U144" s="152"/>
      <c r="V144" s="152"/>
      <c r="W144" s="152"/>
      <c r="X144" s="152"/>
      <c r="Y144" s="152"/>
      <c r="Z144" s="152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</row>
    <row r="145" spans="1:36" x14ac:dyDescent="0.2">
      <c r="A145" s="166">
        <v>3131</v>
      </c>
      <c r="B145" s="151" t="s">
        <v>349</v>
      </c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</row>
    <row r="146" spans="1:36" ht="25.5" x14ac:dyDescent="0.2">
      <c r="A146" s="166">
        <v>3132</v>
      </c>
      <c r="B146" s="151" t="s">
        <v>45</v>
      </c>
      <c r="C146" s="152">
        <v>6754.7</v>
      </c>
      <c r="D146" s="152">
        <v>6754.7</v>
      </c>
      <c r="E146" s="152"/>
      <c r="F146" s="152"/>
      <c r="G146" s="152"/>
      <c r="H146" s="152"/>
      <c r="I146" s="152"/>
      <c r="J146" s="152"/>
      <c r="K146" s="152">
        <v>6754.7</v>
      </c>
      <c r="L146" s="152">
        <v>6754.7</v>
      </c>
      <c r="M146" s="152"/>
      <c r="N146" s="152"/>
      <c r="O146" s="152"/>
      <c r="P146" s="152"/>
      <c r="Q146" s="152"/>
      <c r="R146" s="152"/>
      <c r="S146" s="152">
        <v>6754.7</v>
      </c>
      <c r="T146" s="152">
        <v>6754.7</v>
      </c>
      <c r="U146" s="152"/>
      <c r="V146" s="152"/>
      <c r="W146" s="152"/>
      <c r="X146" s="152"/>
      <c r="Y146" s="152"/>
      <c r="Z146" s="152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</row>
    <row r="147" spans="1:36" ht="24" x14ac:dyDescent="0.2">
      <c r="A147" s="167">
        <v>3133</v>
      </c>
      <c r="B147" s="168" t="s">
        <v>46</v>
      </c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</row>
    <row r="148" spans="1:36" s="176" customFormat="1" x14ac:dyDescent="0.2">
      <c r="A148" s="180" t="s">
        <v>64</v>
      </c>
      <c r="B148" s="181" t="s">
        <v>25</v>
      </c>
      <c r="C148" s="154">
        <v>9360</v>
      </c>
      <c r="D148" s="154">
        <v>9360</v>
      </c>
      <c r="E148" s="152"/>
      <c r="F148" s="152"/>
      <c r="G148" s="152"/>
      <c r="H148" s="152"/>
      <c r="I148" s="152"/>
      <c r="J148" s="152"/>
      <c r="K148" s="154">
        <v>9360</v>
      </c>
      <c r="L148" s="154">
        <v>9360</v>
      </c>
      <c r="M148" s="152"/>
      <c r="N148" s="152"/>
      <c r="O148" s="152"/>
      <c r="P148" s="152"/>
      <c r="Q148" s="152"/>
      <c r="R148" s="152"/>
      <c r="S148" s="154">
        <v>9360</v>
      </c>
      <c r="T148" s="154">
        <v>9360</v>
      </c>
      <c r="U148" s="152"/>
      <c r="V148" s="152"/>
      <c r="W148" s="152"/>
      <c r="X148" s="152"/>
      <c r="Y148" s="152"/>
      <c r="Z148" s="152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</row>
    <row r="149" spans="1:36" s="176" customFormat="1" ht="24" x14ac:dyDescent="0.2">
      <c r="A149" s="170" t="s">
        <v>68</v>
      </c>
      <c r="B149" s="179" t="s">
        <v>69</v>
      </c>
      <c r="C149" s="152">
        <v>9360</v>
      </c>
      <c r="D149" s="152">
        <v>9360</v>
      </c>
      <c r="E149" s="152"/>
      <c r="F149" s="152"/>
      <c r="G149" s="152"/>
      <c r="H149" s="152"/>
      <c r="I149" s="152"/>
      <c r="J149" s="152"/>
      <c r="K149" s="152">
        <v>9360</v>
      </c>
      <c r="L149" s="152">
        <v>9360</v>
      </c>
      <c r="M149" s="152"/>
      <c r="N149" s="152"/>
      <c r="O149" s="152"/>
      <c r="P149" s="152"/>
      <c r="Q149" s="152"/>
      <c r="R149" s="152"/>
      <c r="S149" s="152">
        <v>9360</v>
      </c>
      <c r="T149" s="152">
        <v>9360</v>
      </c>
      <c r="U149" s="152"/>
      <c r="V149" s="152"/>
      <c r="W149" s="152"/>
      <c r="X149" s="152"/>
      <c r="Y149" s="152"/>
      <c r="Z149" s="152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</row>
    <row r="150" spans="1:36" x14ac:dyDescent="0.2">
      <c r="A150" s="150"/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</row>
    <row r="151" spans="1:36" s="10" customFormat="1" ht="38.25" x14ac:dyDescent="0.2">
      <c r="A151" s="158" t="s">
        <v>38</v>
      </c>
      <c r="B151" s="171" t="s">
        <v>365</v>
      </c>
      <c r="C151" s="160">
        <v>20000</v>
      </c>
      <c r="D151" s="160">
        <v>20000</v>
      </c>
      <c r="E151" s="160"/>
      <c r="F151" s="160"/>
      <c r="G151" s="160"/>
      <c r="H151" s="160"/>
      <c r="I151" s="160"/>
      <c r="J151" s="160"/>
      <c r="K151" s="160">
        <v>20000</v>
      </c>
      <c r="L151" s="160">
        <v>20000</v>
      </c>
      <c r="M151" s="160"/>
      <c r="N151" s="160"/>
      <c r="O151" s="160"/>
      <c r="P151" s="160"/>
      <c r="Q151" s="160"/>
      <c r="R151" s="160"/>
      <c r="S151" s="160">
        <v>20000</v>
      </c>
      <c r="T151" s="160">
        <v>20000</v>
      </c>
      <c r="U151" s="160"/>
      <c r="V151" s="160"/>
      <c r="W151" s="160"/>
      <c r="X151" s="160"/>
      <c r="Y151" s="160"/>
      <c r="Z151" s="160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</row>
    <row r="152" spans="1:36" s="10" customFormat="1" x14ac:dyDescent="0.2">
      <c r="A152" s="150">
        <v>3</v>
      </c>
      <c r="B152" s="161" t="s">
        <v>347</v>
      </c>
      <c r="C152" s="154">
        <v>16000</v>
      </c>
      <c r="D152" s="154">
        <v>16000</v>
      </c>
      <c r="E152" s="154"/>
      <c r="F152" s="154"/>
      <c r="G152" s="154"/>
      <c r="H152" s="154"/>
      <c r="I152" s="154"/>
      <c r="J152" s="154"/>
      <c r="K152" s="154">
        <v>16000</v>
      </c>
      <c r="L152" s="154">
        <v>16000</v>
      </c>
      <c r="M152" s="154"/>
      <c r="N152" s="154"/>
      <c r="O152" s="154"/>
      <c r="P152" s="154"/>
      <c r="Q152" s="154"/>
      <c r="R152" s="154"/>
      <c r="S152" s="154">
        <v>16000</v>
      </c>
      <c r="T152" s="154">
        <v>16000</v>
      </c>
      <c r="U152" s="154"/>
      <c r="V152" s="154"/>
      <c r="W152" s="154"/>
      <c r="X152" s="154"/>
      <c r="Y152" s="154"/>
      <c r="Z152" s="154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</row>
    <row r="153" spans="1:36" s="77" customFormat="1" x14ac:dyDescent="0.2">
      <c r="A153" s="162">
        <v>31</v>
      </c>
      <c r="B153" s="163" t="s">
        <v>21</v>
      </c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</row>
    <row r="154" spans="1:36" x14ac:dyDescent="0.2">
      <c r="A154" s="166">
        <v>3111</v>
      </c>
      <c r="B154" s="151" t="s">
        <v>348</v>
      </c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</row>
    <row r="155" spans="1:36" x14ac:dyDescent="0.2">
      <c r="A155" s="166">
        <v>3113</v>
      </c>
      <c r="B155" s="151" t="s">
        <v>58</v>
      </c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</row>
    <row r="156" spans="1:36" x14ac:dyDescent="0.2">
      <c r="A156" s="166">
        <v>3114</v>
      </c>
      <c r="B156" s="151" t="s">
        <v>60</v>
      </c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</row>
    <row r="157" spans="1:36" x14ac:dyDescent="0.2">
      <c r="A157" s="166">
        <v>3121</v>
      </c>
      <c r="B157" s="151" t="s">
        <v>23</v>
      </c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</row>
    <row r="158" spans="1:36" x14ac:dyDescent="0.2">
      <c r="A158" s="166">
        <v>3131</v>
      </c>
      <c r="B158" s="151" t="s">
        <v>349</v>
      </c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</row>
    <row r="159" spans="1:36" ht="25.5" x14ac:dyDescent="0.2">
      <c r="A159" s="166">
        <v>3132</v>
      </c>
      <c r="B159" s="151" t="s">
        <v>45</v>
      </c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</row>
    <row r="160" spans="1:36" ht="24" x14ac:dyDescent="0.2">
      <c r="A160" s="167">
        <v>3133</v>
      </c>
      <c r="B160" s="168" t="s">
        <v>46</v>
      </c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</row>
    <row r="161" spans="1:36" s="77" customFormat="1" x14ac:dyDescent="0.2">
      <c r="A161" s="162">
        <v>32</v>
      </c>
      <c r="B161" s="163" t="s">
        <v>25</v>
      </c>
      <c r="C161" s="164">
        <f>SUM(C162:C192)</f>
        <v>16000</v>
      </c>
      <c r="D161" s="164">
        <f>SUM(D162:D192)</f>
        <v>16000</v>
      </c>
      <c r="E161" s="164"/>
      <c r="F161" s="164"/>
      <c r="G161" s="164"/>
      <c r="H161" s="164"/>
      <c r="I161" s="164"/>
      <c r="J161" s="164"/>
      <c r="K161" s="164">
        <f>SUM(K162:K192)</f>
        <v>16000</v>
      </c>
      <c r="L161" s="164">
        <f>SUM(L162:L192)</f>
        <v>16000</v>
      </c>
      <c r="M161" s="164"/>
      <c r="N161" s="164"/>
      <c r="O161" s="164"/>
      <c r="P161" s="164"/>
      <c r="Q161" s="164"/>
      <c r="R161" s="164"/>
      <c r="S161" s="164">
        <f>SUM(S162:S192)</f>
        <v>16000</v>
      </c>
      <c r="T161" s="164">
        <f>SUM(T162:T192)</f>
        <v>16000</v>
      </c>
      <c r="U161" s="164"/>
      <c r="V161" s="164"/>
      <c r="W161" s="164"/>
      <c r="X161" s="164"/>
      <c r="Y161" s="164"/>
      <c r="Z161" s="164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</row>
    <row r="162" spans="1:36" s="10" customFormat="1" x14ac:dyDescent="0.2">
      <c r="A162" s="167">
        <v>3211</v>
      </c>
      <c r="B162" s="168" t="s">
        <v>67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</row>
    <row r="163" spans="1:36" s="10" customFormat="1" ht="24" x14ac:dyDescent="0.2">
      <c r="A163" s="167">
        <v>3212</v>
      </c>
      <c r="B163" s="168" t="s">
        <v>69</v>
      </c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</row>
    <row r="164" spans="1:36" s="10" customFormat="1" x14ac:dyDescent="0.2">
      <c r="A164" s="167">
        <v>3213</v>
      </c>
      <c r="B164" s="168" t="s">
        <v>71</v>
      </c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</row>
    <row r="165" spans="1:36" s="10" customFormat="1" x14ac:dyDescent="0.2">
      <c r="A165" s="167">
        <v>3214</v>
      </c>
      <c r="B165" s="168" t="s">
        <v>73</v>
      </c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</row>
    <row r="166" spans="1:36" s="10" customFormat="1" ht="24" x14ac:dyDescent="0.2">
      <c r="A166" s="167">
        <v>3221</v>
      </c>
      <c r="B166" s="168" t="s">
        <v>47</v>
      </c>
      <c r="C166" s="152">
        <v>4000</v>
      </c>
      <c r="D166" s="152">
        <v>4000</v>
      </c>
      <c r="E166" s="152"/>
      <c r="F166" s="152"/>
      <c r="G166" s="152"/>
      <c r="H166" s="152"/>
      <c r="I166" s="152"/>
      <c r="J166" s="152"/>
      <c r="K166" s="152">
        <v>4000</v>
      </c>
      <c r="L166" s="152">
        <v>4000</v>
      </c>
      <c r="M166" s="152"/>
      <c r="N166" s="152"/>
      <c r="O166" s="152"/>
      <c r="P166" s="152"/>
      <c r="Q166" s="152"/>
      <c r="R166" s="152"/>
      <c r="S166" s="152">
        <v>4000</v>
      </c>
      <c r="T166" s="152">
        <v>4000</v>
      </c>
      <c r="U166" s="152"/>
      <c r="V166" s="152"/>
      <c r="W166" s="152"/>
      <c r="X166" s="152"/>
      <c r="Y166" s="152"/>
      <c r="Z166" s="152"/>
      <c r="AA166" s="153"/>
      <c r="AB166" s="155"/>
      <c r="AC166" s="155"/>
      <c r="AD166" s="155"/>
      <c r="AE166" s="155"/>
      <c r="AF166" s="155"/>
      <c r="AG166" s="155"/>
      <c r="AH166" s="155"/>
      <c r="AI166" s="155"/>
      <c r="AJ166" s="155"/>
    </row>
    <row r="167" spans="1:36" s="10" customFormat="1" x14ac:dyDescent="0.2">
      <c r="A167" s="167">
        <v>3222</v>
      </c>
      <c r="B167" s="168" t="s">
        <v>48</v>
      </c>
      <c r="C167" s="152">
        <v>5000</v>
      </c>
      <c r="D167" s="152">
        <v>5000</v>
      </c>
      <c r="E167" s="152"/>
      <c r="F167" s="152"/>
      <c r="G167" s="152"/>
      <c r="H167" s="152"/>
      <c r="I167" s="152"/>
      <c r="J167" s="152"/>
      <c r="K167" s="152">
        <v>5000</v>
      </c>
      <c r="L167" s="152">
        <v>5000</v>
      </c>
      <c r="M167" s="152"/>
      <c r="N167" s="152"/>
      <c r="O167" s="152"/>
      <c r="P167" s="152"/>
      <c r="Q167" s="152"/>
      <c r="R167" s="152"/>
      <c r="S167" s="152">
        <v>5000</v>
      </c>
      <c r="T167" s="152">
        <v>5000</v>
      </c>
      <c r="U167" s="152"/>
      <c r="V167" s="152"/>
      <c r="W167" s="152"/>
      <c r="X167" s="152"/>
      <c r="Y167" s="152"/>
      <c r="Z167" s="152"/>
      <c r="AA167" s="153"/>
      <c r="AB167" s="155"/>
      <c r="AC167" s="155"/>
      <c r="AD167" s="155"/>
      <c r="AE167" s="155"/>
      <c r="AF167" s="155"/>
      <c r="AG167" s="155"/>
      <c r="AH167" s="155"/>
      <c r="AI167" s="155"/>
      <c r="AJ167" s="155"/>
    </row>
    <row r="168" spans="1:36" s="10" customFormat="1" x14ac:dyDescent="0.2">
      <c r="A168" s="167">
        <v>3223</v>
      </c>
      <c r="B168" s="168" t="s">
        <v>78</v>
      </c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3"/>
      <c r="AB168" s="155"/>
      <c r="AC168" s="155"/>
      <c r="AD168" s="155"/>
      <c r="AE168" s="155"/>
      <c r="AF168" s="155"/>
      <c r="AG168" s="155"/>
      <c r="AH168" s="155"/>
      <c r="AI168" s="155"/>
      <c r="AJ168" s="155"/>
    </row>
    <row r="169" spans="1:36" s="10" customFormat="1" ht="24" x14ac:dyDescent="0.2">
      <c r="A169" s="167">
        <v>3224</v>
      </c>
      <c r="B169" s="168" t="s">
        <v>80</v>
      </c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3"/>
      <c r="AB169" s="155"/>
      <c r="AC169" s="155"/>
      <c r="AD169" s="155"/>
      <c r="AE169" s="155"/>
      <c r="AF169" s="155"/>
      <c r="AG169" s="155"/>
      <c r="AH169" s="155"/>
      <c r="AI169" s="155"/>
      <c r="AJ169" s="155"/>
    </row>
    <row r="170" spans="1:36" x14ac:dyDescent="0.2">
      <c r="A170" s="167">
        <v>3225</v>
      </c>
      <c r="B170" s="168" t="s">
        <v>82</v>
      </c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</row>
    <row r="171" spans="1:36" x14ac:dyDescent="0.2">
      <c r="A171" s="167">
        <v>3226</v>
      </c>
      <c r="B171" s="168" t="s">
        <v>350</v>
      </c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</row>
    <row r="172" spans="1:36" x14ac:dyDescent="0.2">
      <c r="A172" s="167">
        <v>3227</v>
      </c>
      <c r="B172" s="168" t="s">
        <v>84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</row>
    <row r="173" spans="1:36" s="10" customFormat="1" x14ac:dyDescent="0.2">
      <c r="A173" s="167">
        <v>3231</v>
      </c>
      <c r="B173" s="168" t="s">
        <v>87</v>
      </c>
      <c r="C173" s="152">
        <v>3000</v>
      </c>
      <c r="D173" s="152">
        <v>3000</v>
      </c>
      <c r="E173" s="152"/>
      <c r="F173" s="152"/>
      <c r="G173" s="152"/>
      <c r="H173" s="152"/>
      <c r="I173" s="152"/>
      <c r="J173" s="152"/>
      <c r="K173" s="152">
        <v>3000</v>
      </c>
      <c r="L173" s="152">
        <v>3000</v>
      </c>
      <c r="M173" s="152"/>
      <c r="N173" s="152"/>
      <c r="O173" s="152"/>
      <c r="P173" s="152"/>
      <c r="Q173" s="152"/>
      <c r="R173" s="152"/>
      <c r="S173" s="152">
        <v>3000</v>
      </c>
      <c r="T173" s="152">
        <v>3000</v>
      </c>
      <c r="U173" s="152"/>
      <c r="V173" s="152"/>
      <c r="W173" s="152"/>
      <c r="X173" s="152"/>
      <c r="Y173" s="152"/>
      <c r="Z173" s="152"/>
      <c r="AA173" s="153"/>
      <c r="AB173" s="155"/>
      <c r="AC173" s="155"/>
      <c r="AD173" s="155"/>
      <c r="AE173" s="155"/>
      <c r="AF173" s="155"/>
      <c r="AG173" s="155"/>
      <c r="AH173" s="155"/>
      <c r="AI173" s="155"/>
      <c r="AJ173" s="155"/>
    </row>
    <row r="174" spans="1:36" s="10" customFormat="1" ht="24" x14ac:dyDescent="0.2">
      <c r="A174" s="167">
        <v>3232</v>
      </c>
      <c r="B174" s="168" t="s">
        <v>51</v>
      </c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</row>
    <row r="175" spans="1:36" s="10" customFormat="1" x14ac:dyDescent="0.2">
      <c r="A175" s="167">
        <v>3233</v>
      </c>
      <c r="B175" s="168" t="s">
        <v>90</v>
      </c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</row>
    <row r="176" spans="1:36" s="10" customFormat="1" x14ac:dyDescent="0.2">
      <c r="A176" s="167">
        <v>3234</v>
      </c>
      <c r="B176" s="168" t="s">
        <v>92</v>
      </c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</row>
    <row r="177" spans="1:36" s="10" customFormat="1" x14ac:dyDescent="0.2">
      <c r="A177" s="167">
        <v>3235</v>
      </c>
      <c r="B177" s="168" t="s">
        <v>94</v>
      </c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</row>
    <row r="178" spans="1:36" s="10" customFormat="1" x14ac:dyDescent="0.2">
      <c r="A178" s="167">
        <v>3236</v>
      </c>
      <c r="B178" s="168" t="s">
        <v>96</v>
      </c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</row>
    <row r="179" spans="1:36" s="10" customFormat="1" x14ac:dyDescent="0.2">
      <c r="A179" s="167">
        <v>3237</v>
      </c>
      <c r="B179" s="168" t="s">
        <v>98</v>
      </c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</row>
    <row r="180" spans="1:36" s="10" customFormat="1" x14ac:dyDescent="0.2">
      <c r="A180" s="167">
        <v>3238</v>
      </c>
      <c r="B180" s="168" t="s">
        <v>100</v>
      </c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</row>
    <row r="181" spans="1:36" x14ac:dyDescent="0.2">
      <c r="A181" s="167">
        <v>3239</v>
      </c>
      <c r="B181" s="168" t="s">
        <v>102</v>
      </c>
      <c r="C181" s="152">
        <v>4000</v>
      </c>
      <c r="D181" s="152">
        <v>4000</v>
      </c>
      <c r="E181" s="152"/>
      <c r="F181" s="152"/>
      <c r="G181" s="152"/>
      <c r="H181" s="152"/>
      <c r="I181" s="152"/>
      <c r="J181" s="152"/>
      <c r="K181" s="152">
        <v>4000</v>
      </c>
      <c r="L181" s="152">
        <v>4000</v>
      </c>
      <c r="M181" s="152"/>
      <c r="N181" s="152"/>
      <c r="O181" s="152"/>
      <c r="P181" s="152"/>
      <c r="Q181" s="152"/>
      <c r="R181" s="152"/>
      <c r="S181" s="152">
        <v>4000</v>
      </c>
      <c r="T181" s="152">
        <v>4000</v>
      </c>
      <c r="U181" s="152"/>
      <c r="V181" s="152"/>
      <c r="W181" s="152"/>
      <c r="X181" s="152"/>
      <c r="Y181" s="152"/>
      <c r="Z181" s="152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</row>
    <row r="182" spans="1:36" s="10" customFormat="1" ht="24" x14ac:dyDescent="0.2">
      <c r="A182" s="167">
        <v>3241</v>
      </c>
      <c r="B182" s="168" t="s">
        <v>104</v>
      </c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</row>
    <row r="183" spans="1:36" s="10" customFormat="1" x14ac:dyDescent="0.2">
      <c r="A183" s="167">
        <v>3291</v>
      </c>
      <c r="B183" s="169" t="s">
        <v>108</v>
      </c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</row>
    <row r="184" spans="1:36" s="10" customFormat="1" x14ac:dyDescent="0.2">
      <c r="A184" s="167">
        <v>3292</v>
      </c>
      <c r="B184" s="168" t="s">
        <v>110</v>
      </c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</row>
    <row r="185" spans="1:36" s="10" customFormat="1" x14ac:dyDescent="0.2">
      <c r="A185" s="167">
        <v>3293</v>
      </c>
      <c r="B185" s="168" t="s">
        <v>112</v>
      </c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</row>
    <row r="186" spans="1:36" s="10" customFormat="1" x14ac:dyDescent="0.2">
      <c r="A186" s="167">
        <v>3294</v>
      </c>
      <c r="B186" s="168" t="s">
        <v>351</v>
      </c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</row>
    <row r="187" spans="1:36" s="10" customFormat="1" x14ac:dyDescent="0.2">
      <c r="A187" s="167">
        <v>3295</v>
      </c>
      <c r="B187" s="168" t="s">
        <v>116</v>
      </c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</row>
    <row r="188" spans="1:36" s="10" customFormat="1" x14ac:dyDescent="0.2">
      <c r="A188" s="167">
        <v>3299</v>
      </c>
      <c r="B188" s="168" t="s">
        <v>352</v>
      </c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</row>
    <row r="189" spans="1:36" s="77" customFormat="1" x14ac:dyDescent="0.2">
      <c r="A189" s="162">
        <v>34</v>
      </c>
      <c r="B189" s="163" t="s">
        <v>121</v>
      </c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</row>
    <row r="190" spans="1:36" s="10" customFormat="1" x14ac:dyDescent="0.2">
      <c r="A190" s="167">
        <v>3431</v>
      </c>
      <c r="B190" s="169" t="s">
        <v>128</v>
      </c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</row>
    <row r="191" spans="1:36" s="10" customFormat="1" ht="24" x14ac:dyDescent="0.2">
      <c r="A191" s="167">
        <v>3432</v>
      </c>
      <c r="B191" s="168" t="s">
        <v>130</v>
      </c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</row>
    <row r="192" spans="1:36" s="10" customFormat="1" x14ac:dyDescent="0.2">
      <c r="A192" s="167">
        <v>3433</v>
      </c>
      <c r="B192" s="168" t="s">
        <v>353</v>
      </c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</row>
    <row r="193" spans="1:36" s="77" customFormat="1" ht="24.75" customHeight="1" x14ac:dyDescent="0.2">
      <c r="A193" s="172" t="s">
        <v>160</v>
      </c>
      <c r="B193" s="173" t="s">
        <v>161</v>
      </c>
      <c r="C193" s="164">
        <v>4000</v>
      </c>
      <c r="D193" s="164">
        <v>4000</v>
      </c>
      <c r="E193" s="164"/>
      <c r="F193" s="164"/>
      <c r="G193" s="164"/>
      <c r="H193" s="164"/>
      <c r="I193" s="164"/>
      <c r="J193" s="164"/>
      <c r="K193" s="164">
        <v>4000</v>
      </c>
      <c r="L193" s="164">
        <v>4000</v>
      </c>
      <c r="M193" s="164"/>
      <c r="N193" s="164"/>
      <c r="O193" s="164"/>
      <c r="P193" s="164"/>
      <c r="Q193" s="164"/>
      <c r="R193" s="164"/>
      <c r="S193" s="164">
        <v>4000</v>
      </c>
      <c r="T193" s="164">
        <v>4000</v>
      </c>
      <c r="U193" s="164"/>
      <c r="V193" s="164"/>
      <c r="W193" s="164"/>
      <c r="X193" s="164"/>
      <c r="Y193" s="164"/>
      <c r="Z193" s="164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</row>
    <row r="194" spans="1:36" s="10" customFormat="1" x14ac:dyDescent="0.2">
      <c r="A194" s="167">
        <v>4221</v>
      </c>
      <c r="B194" s="168" t="s">
        <v>168</v>
      </c>
      <c r="C194" s="152">
        <v>4000</v>
      </c>
      <c r="D194" s="152">
        <v>4000</v>
      </c>
      <c r="E194" s="152"/>
      <c r="F194" s="152"/>
      <c r="G194" s="152"/>
      <c r="H194" s="152"/>
      <c r="I194" s="152"/>
      <c r="J194" s="152"/>
      <c r="K194" s="152">
        <v>4000</v>
      </c>
      <c r="L194" s="152">
        <v>4000</v>
      </c>
      <c r="M194" s="152"/>
      <c r="N194" s="152"/>
      <c r="O194" s="152"/>
      <c r="P194" s="152"/>
      <c r="Q194" s="152"/>
      <c r="R194" s="152"/>
      <c r="S194" s="152">
        <v>4000</v>
      </c>
      <c r="T194" s="152">
        <v>4000</v>
      </c>
      <c r="U194" s="152"/>
      <c r="V194" s="152"/>
      <c r="W194" s="152"/>
      <c r="X194" s="152"/>
      <c r="Y194" s="152"/>
      <c r="Z194" s="152"/>
      <c r="AA194" s="153"/>
      <c r="AB194" s="155"/>
      <c r="AC194" s="155"/>
      <c r="AD194" s="155"/>
      <c r="AE194" s="155"/>
      <c r="AF194" s="155"/>
      <c r="AG194" s="155"/>
      <c r="AH194" s="155"/>
      <c r="AI194" s="155"/>
      <c r="AJ194" s="155"/>
    </row>
    <row r="195" spans="1:36" s="10" customFormat="1" x14ac:dyDescent="0.2">
      <c r="A195" s="167">
        <v>4222</v>
      </c>
      <c r="B195" s="168" t="s">
        <v>170</v>
      </c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3"/>
      <c r="AB195" s="155"/>
      <c r="AC195" s="155"/>
      <c r="AD195" s="155"/>
      <c r="AE195" s="155"/>
      <c r="AF195" s="155"/>
      <c r="AG195" s="155"/>
      <c r="AH195" s="155"/>
      <c r="AI195" s="155"/>
      <c r="AJ195" s="155"/>
    </row>
    <row r="196" spans="1:36" s="10" customFormat="1" x14ac:dyDescent="0.2">
      <c r="A196" s="167">
        <v>4223</v>
      </c>
      <c r="B196" s="168" t="s">
        <v>172</v>
      </c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</row>
    <row r="197" spans="1:36" s="10" customFormat="1" x14ac:dyDescent="0.2">
      <c r="A197" s="167">
        <v>4224</v>
      </c>
      <c r="B197" s="168" t="s">
        <v>174</v>
      </c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</row>
    <row r="198" spans="1:36" s="10" customFormat="1" x14ac:dyDescent="0.2">
      <c r="A198" s="167">
        <v>4225</v>
      </c>
      <c r="B198" s="168" t="s">
        <v>355</v>
      </c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</row>
    <row r="199" spans="1:36" s="10" customFormat="1" x14ac:dyDescent="0.2">
      <c r="A199" s="167">
        <v>4226</v>
      </c>
      <c r="B199" s="168" t="s">
        <v>178</v>
      </c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</row>
    <row r="200" spans="1:36" s="10" customFormat="1" x14ac:dyDescent="0.2">
      <c r="A200" s="167">
        <v>4227</v>
      </c>
      <c r="B200" s="169" t="s">
        <v>49</v>
      </c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</row>
    <row r="201" spans="1:36" s="10" customFormat="1" ht="24" x14ac:dyDescent="0.2">
      <c r="A201" s="167">
        <v>4231</v>
      </c>
      <c r="B201" s="168" t="s">
        <v>183</v>
      </c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</row>
    <row r="202" spans="1:36" s="10" customFormat="1" x14ac:dyDescent="0.2">
      <c r="A202" s="167">
        <v>4241</v>
      </c>
      <c r="B202" s="168" t="s">
        <v>356</v>
      </c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</row>
    <row r="203" spans="1:36" s="77" customFormat="1" ht="24" x14ac:dyDescent="0.2">
      <c r="A203" s="172" t="s">
        <v>209</v>
      </c>
      <c r="B203" s="173" t="s">
        <v>366</v>
      </c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</row>
    <row r="204" spans="1:36" s="10" customFormat="1" ht="24" x14ac:dyDescent="0.2">
      <c r="A204" s="167">
        <v>4511</v>
      </c>
      <c r="B204" s="168" t="s">
        <v>50</v>
      </c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</row>
    <row r="205" spans="1:36" x14ac:dyDescent="0.2">
      <c r="A205" s="158"/>
      <c r="B205" s="174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</row>
    <row r="206" spans="1:36" s="10" customFormat="1" ht="12.75" customHeight="1" x14ac:dyDescent="0.2">
      <c r="A206" s="158" t="s">
        <v>38</v>
      </c>
      <c r="B206" s="171" t="s">
        <v>367</v>
      </c>
      <c r="C206" s="160">
        <v>60000</v>
      </c>
      <c r="D206" s="160"/>
      <c r="E206" s="160">
        <v>60000</v>
      </c>
      <c r="F206" s="160"/>
      <c r="G206" s="160"/>
      <c r="H206" s="160"/>
      <c r="I206" s="160"/>
      <c r="J206" s="160"/>
      <c r="K206" s="160">
        <v>60000</v>
      </c>
      <c r="L206" s="160"/>
      <c r="M206" s="160">
        <v>60000</v>
      </c>
      <c r="N206" s="160"/>
      <c r="O206" s="160"/>
      <c r="P206" s="160"/>
      <c r="Q206" s="160"/>
      <c r="R206" s="160"/>
      <c r="S206" s="160">
        <v>60000</v>
      </c>
      <c r="T206" s="160"/>
      <c r="U206" s="160">
        <v>60000</v>
      </c>
      <c r="V206" s="160"/>
      <c r="W206" s="160"/>
      <c r="X206" s="160"/>
      <c r="Y206" s="160"/>
      <c r="Z206" s="160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</row>
    <row r="207" spans="1:36" s="10" customFormat="1" x14ac:dyDescent="0.2">
      <c r="A207" s="150">
        <v>3</v>
      </c>
      <c r="B207" s="161" t="s">
        <v>347</v>
      </c>
      <c r="C207" s="154">
        <v>60000</v>
      </c>
      <c r="D207" s="154"/>
      <c r="E207" s="154">
        <v>60000</v>
      </c>
      <c r="F207" s="154"/>
      <c r="G207" s="154"/>
      <c r="H207" s="154"/>
      <c r="I207" s="154"/>
      <c r="J207" s="154"/>
      <c r="K207" s="154">
        <v>60000</v>
      </c>
      <c r="L207" s="154"/>
      <c r="M207" s="154">
        <v>60000</v>
      </c>
      <c r="N207" s="154"/>
      <c r="O207" s="154"/>
      <c r="P207" s="154"/>
      <c r="Q207" s="154"/>
      <c r="R207" s="154"/>
      <c r="S207" s="154">
        <v>60000</v>
      </c>
      <c r="T207" s="154"/>
      <c r="U207" s="154">
        <v>60000</v>
      </c>
      <c r="V207" s="154"/>
      <c r="W207" s="154"/>
      <c r="X207" s="154"/>
      <c r="Y207" s="154"/>
      <c r="Z207" s="154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</row>
    <row r="208" spans="1:36" s="77" customFormat="1" x14ac:dyDescent="0.2">
      <c r="A208" s="162">
        <v>31</v>
      </c>
      <c r="B208" s="163" t="s">
        <v>21</v>
      </c>
      <c r="C208" s="164">
        <f>SUM(C209:C215)</f>
        <v>34950</v>
      </c>
      <c r="D208" s="164"/>
      <c r="E208" s="164">
        <f>SUM(E209:E215)</f>
        <v>34950</v>
      </c>
      <c r="F208" s="164"/>
      <c r="G208" s="164"/>
      <c r="H208" s="164"/>
      <c r="I208" s="164"/>
      <c r="J208" s="164"/>
      <c r="K208" s="164">
        <f>SUM(K209:K215)</f>
        <v>34950</v>
      </c>
      <c r="L208" s="164"/>
      <c r="M208" s="164">
        <f>SUM(M209:M215)</f>
        <v>34950</v>
      </c>
      <c r="N208" s="164"/>
      <c r="O208" s="164"/>
      <c r="P208" s="164"/>
      <c r="Q208" s="164"/>
      <c r="R208" s="164"/>
      <c r="S208" s="164">
        <f>SUM(S209:S215)</f>
        <v>34950</v>
      </c>
      <c r="T208" s="164"/>
      <c r="U208" s="164">
        <f>SUM(U209:U215)</f>
        <v>34950</v>
      </c>
      <c r="V208" s="164"/>
      <c r="W208" s="164"/>
      <c r="X208" s="164"/>
      <c r="Y208" s="164"/>
      <c r="Z208" s="164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</row>
    <row r="209" spans="1:36" x14ac:dyDescent="0.2">
      <c r="A209" s="166">
        <v>3111</v>
      </c>
      <c r="B209" s="151" t="s">
        <v>348</v>
      </c>
      <c r="C209" s="152">
        <v>30000</v>
      </c>
      <c r="D209" s="152"/>
      <c r="E209" s="152">
        <v>30000</v>
      </c>
      <c r="F209" s="152"/>
      <c r="G209" s="152"/>
      <c r="H209" s="152"/>
      <c r="I209" s="152"/>
      <c r="J209" s="152"/>
      <c r="K209" s="152">
        <v>30000</v>
      </c>
      <c r="L209" s="152"/>
      <c r="M209" s="152">
        <v>30000</v>
      </c>
      <c r="N209" s="152"/>
      <c r="O209" s="152"/>
      <c r="P209" s="152"/>
      <c r="Q209" s="152"/>
      <c r="R209" s="152"/>
      <c r="S209" s="152">
        <v>30000</v>
      </c>
      <c r="T209" s="152"/>
      <c r="U209" s="152">
        <v>30000</v>
      </c>
      <c r="V209" s="152"/>
      <c r="W209" s="152"/>
      <c r="X209" s="152"/>
      <c r="Y209" s="152"/>
      <c r="Z209" s="152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</row>
    <row r="210" spans="1:36" x14ac:dyDescent="0.2">
      <c r="A210" s="166">
        <v>3113</v>
      </c>
      <c r="B210" s="151" t="s">
        <v>58</v>
      </c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</row>
    <row r="211" spans="1:36" x14ac:dyDescent="0.2">
      <c r="A211" s="166">
        <v>3114</v>
      </c>
      <c r="B211" s="151" t="s">
        <v>60</v>
      </c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</row>
    <row r="212" spans="1:36" x14ac:dyDescent="0.2">
      <c r="A212" s="166">
        <v>3121</v>
      </c>
      <c r="B212" s="151" t="s">
        <v>23</v>
      </c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</row>
    <row r="213" spans="1:36" x14ac:dyDescent="0.2">
      <c r="A213" s="166">
        <v>3131</v>
      </c>
      <c r="B213" s="151" t="s">
        <v>349</v>
      </c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</row>
    <row r="214" spans="1:36" ht="25.5" x14ac:dyDescent="0.2">
      <c r="A214" s="166">
        <v>3132</v>
      </c>
      <c r="B214" s="151" t="s">
        <v>45</v>
      </c>
      <c r="C214" s="152">
        <v>4950</v>
      </c>
      <c r="D214" s="152"/>
      <c r="E214" s="152">
        <v>4950</v>
      </c>
      <c r="F214" s="152"/>
      <c r="G214" s="152"/>
      <c r="H214" s="152"/>
      <c r="I214" s="152"/>
      <c r="J214" s="152"/>
      <c r="K214" s="152">
        <v>4950</v>
      </c>
      <c r="L214" s="152"/>
      <c r="M214" s="152">
        <v>4950</v>
      </c>
      <c r="N214" s="152"/>
      <c r="O214" s="152"/>
      <c r="P214" s="152"/>
      <c r="Q214" s="152"/>
      <c r="R214" s="152"/>
      <c r="S214" s="152">
        <v>4950</v>
      </c>
      <c r="T214" s="152"/>
      <c r="U214" s="152">
        <v>4950</v>
      </c>
      <c r="V214" s="152"/>
      <c r="W214" s="152"/>
      <c r="X214" s="152"/>
      <c r="Y214" s="152"/>
      <c r="Z214" s="152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</row>
    <row r="215" spans="1:36" ht="24" x14ac:dyDescent="0.2">
      <c r="A215" s="167">
        <v>3133</v>
      </c>
      <c r="B215" s="168" t="s">
        <v>46</v>
      </c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</row>
    <row r="216" spans="1:36" s="77" customFormat="1" x14ac:dyDescent="0.2">
      <c r="A216" s="162">
        <v>32</v>
      </c>
      <c r="B216" s="163" t="s">
        <v>25</v>
      </c>
      <c r="C216" s="164">
        <f>SUM(C217:C243)</f>
        <v>25050</v>
      </c>
      <c r="D216" s="164"/>
      <c r="E216" s="164">
        <f>SUM(E217:E243)</f>
        <v>25050</v>
      </c>
      <c r="F216" s="164"/>
      <c r="G216" s="164"/>
      <c r="H216" s="164"/>
      <c r="I216" s="164"/>
      <c r="J216" s="164"/>
      <c r="K216" s="164">
        <f>SUM(K217:K243)</f>
        <v>25050</v>
      </c>
      <c r="L216" s="164"/>
      <c r="M216" s="164">
        <f>SUM(M217:M243)</f>
        <v>25050</v>
      </c>
      <c r="N216" s="164"/>
      <c r="O216" s="164"/>
      <c r="P216" s="164"/>
      <c r="Q216" s="164"/>
      <c r="R216" s="164"/>
      <c r="S216" s="164">
        <f>SUM(S217:S243)</f>
        <v>25050</v>
      </c>
      <c r="T216" s="164"/>
      <c r="U216" s="164">
        <f>SUM(U217:U243)</f>
        <v>25050</v>
      </c>
      <c r="V216" s="164"/>
      <c r="W216" s="164"/>
      <c r="X216" s="164"/>
      <c r="Y216" s="164"/>
      <c r="Z216" s="164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</row>
    <row r="217" spans="1:36" s="10" customFormat="1" x14ac:dyDescent="0.2">
      <c r="A217" s="167">
        <v>3211</v>
      </c>
      <c r="B217" s="168" t="s">
        <v>67</v>
      </c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</row>
    <row r="218" spans="1:36" s="10" customFormat="1" ht="24" x14ac:dyDescent="0.2">
      <c r="A218" s="167">
        <v>3212</v>
      </c>
      <c r="B218" s="168" t="s">
        <v>69</v>
      </c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</row>
    <row r="219" spans="1:36" s="10" customFormat="1" x14ac:dyDescent="0.2">
      <c r="A219" s="167">
        <v>3213</v>
      </c>
      <c r="B219" s="168" t="s">
        <v>71</v>
      </c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</row>
    <row r="220" spans="1:36" s="10" customFormat="1" x14ac:dyDescent="0.2">
      <c r="A220" s="167">
        <v>3214</v>
      </c>
      <c r="B220" s="168" t="s">
        <v>73</v>
      </c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</row>
    <row r="221" spans="1:36" s="10" customFormat="1" ht="24" x14ac:dyDescent="0.2">
      <c r="A221" s="167">
        <v>3221</v>
      </c>
      <c r="B221" s="168" t="s">
        <v>47</v>
      </c>
      <c r="C221" s="152">
        <v>9550</v>
      </c>
      <c r="D221" s="152"/>
      <c r="E221" s="152">
        <v>9550</v>
      </c>
      <c r="F221" s="152"/>
      <c r="G221" s="152"/>
      <c r="H221" s="152"/>
      <c r="I221" s="152"/>
      <c r="J221" s="152"/>
      <c r="K221" s="152">
        <v>9550</v>
      </c>
      <c r="L221" s="152"/>
      <c r="M221" s="152">
        <v>9550</v>
      </c>
      <c r="N221" s="152"/>
      <c r="O221" s="152"/>
      <c r="P221" s="152"/>
      <c r="Q221" s="152"/>
      <c r="R221" s="152"/>
      <c r="S221" s="152">
        <v>9550</v>
      </c>
      <c r="T221" s="152"/>
      <c r="U221" s="152">
        <v>9550</v>
      </c>
      <c r="V221" s="152"/>
      <c r="W221" s="152"/>
      <c r="X221" s="152"/>
      <c r="Y221" s="152"/>
      <c r="Z221" s="152"/>
      <c r="AA221" s="153"/>
      <c r="AB221" s="155"/>
      <c r="AC221" s="155"/>
      <c r="AD221" s="155"/>
      <c r="AE221" s="155"/>
      <c r="AF221" s="155"/>
      <c r="AG221" s="155"/>
      <c r="AH221" s="155"/>
      <c r="AI221" s="155"/>
      <c r="AJ221" s="155"/>
    </row>
    <row r="222" spans="1:36" s="10" customFormat="1" x14ac:dyDescent="0.2">
      <c r="A222" s="167">
        <v>3222</v>
      </c>
      <c r="B222" s="168" t="s">
        <v>48</v>
      </c>
      <c r="C222" s="152">
        <v>10500</v>
      </c>
      <c r="D222" s="152"/>
      <c r="E222" s="152">
        <v>10500</v>
      </c>
      <c r="F222" s="152"/>
      <c r="G222" s="152"/>
      <c r="H222" s="152"/>
      <c r="I222" s="152"/>
      <c r="J222" s="152"/>
      <c r="K222" s="152">
        <v>10500</v>
      </c>
      <c r="L222" s="152"/>
      <c r="M222" s="152">
        <v>10500</v>
      </c>
      <c r="N222" s="152"/>
      <c r="O222" s="152"/>
      <c r="P222" s="152"/>
      <c r="Q222" s="152"/>
      <c r="R222" s="152"/>
      <c r="S222" s="152">
        <v>10500</v>
      </c>
      <c r="T222" s="152"/>
      <c r="U222" s="152">
        <v>10500</v>
      </c>
      <c r="V222" s="152"/>
      <c r="W222" s="152"/>
      <c r="X222" s="152"/>
      <c r="Y222" s="152"/>
      <c r="Z222" s="152"/>
      <c r="AA222" s="153"/>
      <c r="AB222" s="155"/>
      <c r="AC222" s="155"/>
      <c r="AD222" s="155"/>
      <c r="AE222" s="155"/>
      <c r="AF222" s="155"/>
      <c r="AG222" s="155"/>
      <c r="AH222" s="155"/>
      <c r="AI222" s="155"/>
      <c r="AJ222" s="155"/>
    </row>
    <row r="223" spans="1:36" s="10" customFormat="1" x14ac:dyDescent="0.2">
      <c r="A223" s="167">
        <v>3223</v>
      </c>
      <c r="B223" s="168" t="s">
        <v>78</v>
      </c>
      <c r="C223" s="152">
        <v>5000</v>
      </c>
      <c r="D223" s="152"/>
      <c r="E223" s="152">
        <v>5000</v>
      </c>
      <c r="F223" s="152"/>
      <c r="G223" s="152"/>
      <c r="H223" s="152"/>
      <c r="I223" s="152"/>
      <c r="J223" s="152"/>
      <c r="K223" s="152">
        <v>5000</v>
      </c>
      <c r="L223" s="152"/>
      <c r="M223" s="152">
        <v>5000</v>
      </c>
      <c r="N223" s="152"/>
      <c r="O223" s="152"/>
      <c r="P223" s="152"/>
      <c r="Q223" s="152"/>
      <c r="R223" s="152"/>
      <c r="S223" s="152">
        <v>5000</v>
      </c>
      <c r="T223" s="152"/>
      <c r="U223" s="152">
        <v>5000</v>
      </c>
      <c r="V223" s="152"/>
      <c r="W223" s="152"/>
      <c r="X223" s="152"/>
      <c r="Y223" s="152"/>
      <c r="Z223" s="152"/>
      <c r="AA223" s="153"/>
      <c r="AB223" s="155"/>
      <c r="AC223" s="155"/>
      <c r="AD223" s="155"/>
      <c r="AE223" s="155"/>
      <c r="AF223" s="155"/>
      <c r="AG223" s="155"/>
      <c r="AH223" s="155"/>
      <c r="AI223" s="155"/>
      <c r="AJ223" s="155"/>
    </row>
    <row r="224" spans="1:36" s="10" customFormat="1" ht="24" x14ac:dyDescent="0.2">
      <c r="A224" s="167">
        <v>3224</v>
      </c>
      <c r="B224" s="168" t="s">
        <v>80</v>
      </c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</row>
    <row r="225" spans="1:36" x14ac:dyDescent="0.2">
      <c r="A225" s="167">
        <v>3225</v>
      </c>
      <c r="B225" s="168" t="s">
        <v>82</v>
      </c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</row>
    <row r="226" spans="1:36" x14ac:dyDescent="0.2">
      <c r="A226" s="167">
        <v>3226</v>
      </c>
      <c r="B226" s="168" t="s">
        <v>350</v>
      </c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</row>
    <row r="227" spans="1:36" x14ac:dyDescent="0.2">
      <c r="A227" s="167">
        <v>3227</v>
      </c>
      <c r="B227" s="168" t="s">
        <v>84</v>
      </c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</row>
    <row r="228" spans="1:36" s="10" customFormat="1" x14ac:dyDescent="0.2">
      <c r="A228" s="167">
        <v>3231</v>
      </c>
      <c r="B228" s="168" t="s">
        <v>87</v>
      </c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</row>
    <row r="229" spans="1:36" s="10" customFormat="1" ht="24" x14ac:dyDescent="0.2">
      <c r="A229" s="167">
        <v>3232</v>
      </c>
      <c r="B229" s="168" t="s">
        <v>51</v>
      </c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</row>
    <row r="230" spans="1:36" s="10" customFormat="1" x14ac:dyDescent="0.2">
      <c r="A230" s="167">
        <v>3233</v>
      </c>
      <c r="B230" s="168" t="s">
        <v>90</v>
      </c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</row>
    <row r="231" spans="1:36" s="10" customFormat="1" x14ac:dyDescent="0.2">
      <c r="A231" s="167">
        <v>3234</v>
      </c>
      <c r="B231" s="168" t="s">
        <v>92</v>
      </c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</row>
    <row r="232" spans="1:36" s="10" customFormat="1" x14ac:dyDescent="0.2">
      <c r="A232" s="167">
        <v>3235</v>
      </c>
      <c r="B232" s="168" t="s">
        <v>94</v>
      </c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</row>
    <row r="233" spans="1:36" s="10" customFormat="1" x14ac:dyDescent="0.2">
      <c r="A233" s="167">
        <v>3236</v>
      </c>
      <c r="B233" s="168" t="s">
        <v>96</v>
      </c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</row>
    <row r="234" spans="1:36" s="10" customFormat="1" x14ac:dyDescent="0.2">
      <c r="A234" s="167">
        <v>3237</v>
      </c>
      <c r="B234" s="168" t="s">
        <v>98</v>
      </c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</row>
    <row r="235" spans="1:36" s="10" customFormat="1" x14ac:dyDescent="0.2">
      <c r="A235" s="167">
        <v>3238</v>
      </c>
      <c r="B235" s="168" t="s">
        <v>100</v>
      </c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</row>
    <row r="236" spans="1:36" x14ac:dyDescent="0.2">
      <c r="A236" s="167">
        <v>3239</v>
      </c>
      <c r="B236" s="168" t="s">
        <v>102</v>
      </c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</row>
    <row r="237" spans="1:36" s="10" customFormat="1" ht="24" x14ac:dyDescent="0.2">
      <c r="A237" s="167">
        <v>3241</v>
      </c>
      <c r="B237" s="168" t="s">
        <v>104</v>
      </c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</row>
    <row r="238" spans="1:36" s="10" customFormat="1" x14ac:dyDescent="0.2">
      <c r="A238" s="167">
        <v>3291</v>
      </c>
      <c r="B238" s="169" t="s">
        <v>108</v>
      </c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</row>
    <row r="239" spans="1:36" s="10" customFormat="1" x14ac:dyDescent="0.2">
      <c r="A239" s="167">
        <v>3292</v>
      </c>
      <c r="B239" s="168" t="s">
        <v>110</v>
      </c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</row>
    <row r="240" spans="1:36" s="10" customFormat="1" x14ac:dyDescent="0.2">
      <c r="A240" s="167">
        <v>3293</v>
      </c>
      <c r="B240" s="168" t="s">
        <v>112</v>
      </c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</row>
    <row r="241" spans="1:36" s="10" customFormat="1" x14ac:dyDescent="0.2">
      <c r="A241" s="167">
        <v>3294</v>
      </c>
      <c r="B241" s="168" t="s">
        <v>351</v>
      </c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</row>
    <row r="242" spans="1:36" s="10" customFormat="1" x14ac:dyDescent="0.2">
      <c r="A242" s="167">
        <v>3295</v>
      </c>
      <c r="B242" s="168" t="s">
        <v>116</v>
      </c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</row>
    <row r="243" spans="1:36" s="10" customFormat="1" x14ac:dyDescent="0.2">
      <c r="A243" s="167">
        <v>3299</v>
      </c>
      <c r="B243" s="168" t="s">
        <v>352</v>
      </c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</row>
    <row r="244" spans="1:36" s="77" customFormat="1" x14ac:dyDescent="0.2">
      <c r="A244" s="162">
        <v>34</v>
      </c>
      <c r="B244" s="163" t="s">
        <v>121</v>
      </c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</row>
    <row r="245" spans="1:36" s="10" customFormat="1" x14ac:dyDescent="0.2">
      <c r="A245" s="167">
        <v>3431</v>
      </c>
      <c r="B245" s="169" t="s">
        <v>128</v>
      </c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</row>
    <row r="246" spans="1:36" s="10" customFormat="1" ht="24" x14ac:dyDescent="0.2">
      <c r="A246" s="167">
        <v>3432</v>
      </c>
      <c r="B246" s="168" t="s">
        <v>130</v>
      </c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</row>
    <row r="247" spans="1:36" s="10" customFormat="1" x14ac:dyDescent="0.2">
      <c r="A247" s="167">
        <v>3433</v>
      </c>
      <c r="B247" s="168" t="s">
        <v>353</v>
      </c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</row>
    <row r="248" spans="1:36" s="77" customFormat="1" ht="24.75" customHeight="1" x14ac:dyDescent="0.2">
      <c r="A248" s="172" t="s">
        <v>160</v>
      </c>
      <c r="B248" s="173" t="s">
        <v>161</v>
      </c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</row>
    <row r="249" spans="1:36" s="10" customFormat="1" x14ac:dyDescent="0.2">
      <c r="A249" s="167">
        <v>4221</v>
      </c>
      <c r="B249" s="168" t="s">
        <v>168</v>
      </c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</row>
    <row r="250" spans="1:36" s="10" customFormat="1" x14ac:dyDescent="0.2">
      <c r="A250" s="167">
        <v>4222</v>
      </c>
      <c r="B250" s="168" t="s">
        <v>170</v>
      </c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</row>
    <row r="251" spans="1:36" s="10" customFormat="1" x14ac:dyDescent="0.2">
      <c r="A251" s="167">
        <v>4223</v>
      </c>
      <c r="B251" s="168" t="s">
        <v>172</v>
      </c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</row>
    <row r="252" spans="1:36" s="10" customFormat="1" x14ac:dyDescent="0.2">
      <c r="A252" s="167">
        <v>4224</v>
      </c>
      <c r="B252" s="168" t="s">
        <v>174</v>
      </c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</row>
    <row r="253" spans="1:36" s="10" customFormat="1" x14ac:dyDescent="0.2">
      <c r="A253" s="167">
        <v>4225</v>
      </c>
      <c r="B253" s="168" t="s">
        <v>355</v>
      </c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</row>
    <row r="254" spans="1:36" s="10" customFormat="1" x14ac:dyDescent="0.2">
      <c r="A254" s="167">
        <v>4226</v>
      </c>
      <c r="B254" s="168" t="s">
        <v>178</v>
      </c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</row>
    <row r="255" spans="1:36" s="10" customFormat="1" x14ac:dyDescent="0.2">
      <c r="A255" s="167">
        <v>4227</v>
      </c>
      <c r="B255" s="169" t="s">
        <v>49</v>
      </c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</row>
    <row r="256" spans="1:36" s="10" customFormat="1" ht="24" x14ac:dyDescent="0.2">
      <c r="A256" s="167">
        <v>4231</v>
      </c>
      <c r="B256" s="168" t="s">
        <v>183</v>
      </c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</row>
    <row r="257" spans="1:36" s="10" customFormat="1" x14ac:dyDescent="0.2">
      <c r="A257" s="167">
        <v>4241</v>
      </c>
      <c r="B257" s="168" t="s">
        <v>356</v>
      </c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</row>
    <row r="258" spans="1:36" s="77" customFormat="1" ht="24" x14ac:dyDescent="0.2">
      <c r="A258" s="172" t="s">
        <v>209</v>
      </c>
      <c r="B258" s="173" t="s">
        <v>366</v>
      </c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</row>
    <row r="259" spans="1:36" s="10" customFormat="1" ht="24" x14ac:dyDescent="0.2">
      <c r="A259" s="167">
        <v>4511</v>
      </c>
      <c r="B259" s="168" t="s">
        <v>50</v>
      </c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</row>
    <row r="260" spans="1:36" s="10" customFormat="1" ht="25.5" x14ac:dyDescent="0.2">
      <c r="A260" s="158" t="s">
        <v>38</v>
      </c>
      <c r="B260" s="171" t="s">
        <v>370</v>
      </c>
      <c r="C260" s="160">
        <v>245000</v>
      </c>
      <c r="D260" s="160"/>
      <c r="E260" s="160"/>
      <c r="F260" s="160"/>
      <c r="G260" s="160">
        <v>245000</v>
      </c>
      <c r="H260" s="160"/>
      <c r="I260" s="160"/>
      <c r="J260" s="160"/>
      <c r="K260" s="160">
        <v>245000</v>
      </c>
      <c r="L260" s="160"/>
      <c r="M260" s="160"/>
      <c r="N260" s="160"/>
      <c r="O260" s="160">
        <v>245000</v>
      </c>
      <c r="P260" s="160"/>
      <c r="Q260" s="160"/>
      <c r="R260" s="160"/>
      <c r="S260" s="160">
        <v>245000</v>
      </c>
      <c r="T260" s="160"/>
      <c r="U260" s="160"/>
      <c r="V260" s="160"/>
      <c r="W260" s="160">
        <v>245000</v>
      </c>
      <c r="X260" s="160"/>
      <c r="Y260" s="160"/>
      <c r="Z260" s="160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</row>
    <row r="261" spans="1:36" s="10" customFormat="1" x14ac:dyDescent="0.2">
      <c r="A261" s="150">
        <v>3</v>
      </c>
      <c r="B261" s="161" t="s">
        <v>347</v>
      </c>
      <c r="C261" s="154">
        <v>245000</v>
      </c>
      <c r="D261" s="154"/>
      <c r="E261" s="154"/>
      <c r="F261" s="154"/>
      <c r="G261" s="154">
        <v>245000</v>
      </c>
      <c r="H261" s="154"/>
      <c r="I261" s="154"/>
      <c r="J261" s="154"/>
      <c r="K261" s="154">
        <v>245000</v>
      </c>
      <c r="L261" s="154"/>
      <c r="M261" s="154"/>
      <c r="N261" s="154"/>
      <c r="O261" s="154">
        <v>245000</v>
      </c>
      <c r="P261" s="154"/>
      <c r="Q261" s="154"/>
      <c r="R261" s="154"/>
      <c r="S261" s="154">
        <v>245000</v>
      </c>
      <c r="T261" s="154"/>
      <c r="U261" s="154"/>
      <c r="V261" s="154"/>
      <c r="W261" s="154">
        <v>245000</v>
      </c>
      <c r="X261" s="154"/>
      <c r="Y261" s="154"/>
      <c r="Z261" s="154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</row>
    <row r="262" spans="1:36" s="77" customFormat="1" x14ac:dyDescent="0.2">
      <c r="A262" s="162">
        <v>31</v>
      </c>
      <c r="B262" s="163" t="s">
        <v>21</v>
      </c>
      <c r="C262" s="164">
        <v>82000</v>
      </c>
      <c r="D262" s="164"/>
      <c r="E262" s="164"/>
      <c r="F262" s="164"/>
      <c r="G262" s="164">
        <v>82000</v>
      </c>
      <c r="H262" s="164"/>
      <c r="I262" s="164"/>
      <c r="J262" s="164"/>
      <c r="K262" s="164">
        <v>82000</v>
      </c>
      <c r="L262" s="164"/>
      <c r="M262" s="164"/>
      <c r="N262" s="164"/>
      <c r="O262" s="164">
        <v>82000</v>
      </c>
      <c r="P262" s="164"/>
      <c r="Q262" s="164"/>
      <c r="R262" s="164"/>
      <c r="S262" s="164">
        <v>82000</v>
      </c>
      <c r="T262" s="164"/>
      <c r="U262" s="164"/>
      <c r="V262" s="164"/>
      <c r="W262" s="164">
        <v>82000</v>
      </c>
      <c r="X262" s="164"/>
      <c r="Y262" s="164"/>
      <c r="Z262" s="164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</row>
    <row r="263" spans="1:36" x14ac:dyDescent="0.2">
      <c r="A263" s="166">
        <v>3111</v>
      </c>
      <c r="B263" s="151" t="s">
        <v>348</v>
      </c>
      <c r="C263" s="152">
        <v>70000</v>
      </c>
      <c r="D263" s="152"/>
      <c r="E263" s="152"/>
      <c r="F263" s="152"/>
      <c r="G263" s="152">
        <v>70000</v>
      </c>
      <c r="H263" s="152"/>
      <c r="I263" s="152"/>
      <c r="J263" s="152"/>
      <c r="K263" s="152">
        <v>70000</v>
      </c>
      <c r="L263" s="152"/>
      <c r="M263" s="152"/>
      <c r="N263" s="152"/>
      <c r="O263" s="152">
        <v>70000</v>
      </c>
      <c r="P263" s="152"/>
      <c r="Q263" s="152"/>
      <c r="R263" s="152"/>
      <c r="S263" s="152">
        <v>70000</v>
      </c>
      <c r="T263" s="152"/>
      <c r="U263" s="152"/>
      <c r="V263" s="152"/>
      <c r="W263" s="152">
        <v>70000</v>
      </c>
      <c r="X263" s="152"/>
      <c r="Y263" s="152"/>
      <c r="Z263" s="152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</row>
    <row r="264" spans="1:36" x14ac:dyDescent="0.2">
      <c r="A264" s="166">
        <v>3113</v>
      </c>
      <c r="B264" s="151" t="s">
        <v>58</v>
      </c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</row>
    <row r="265" spans="1:36" x14ac:dyDescent="0.2">
      <c r="A265" s="166">
        <v>3114</v>
      </c>
      <c r="B265" s="151" t="s">
        <v>60</v>
      </c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</row>
    <row r="266" spans="1:36" x14ac:dyDescent="0.2">
      <c r="A266" s="166">
        <v>3121</v>
      </c>
      <c r="B266" s="151" t="s">
        <v>23</v>
      </c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</row>
    <row r="267" spans="1:36" x14ac:dyDescent="0.2">
      <c r="A267" s="166">
        <v>3131</v>
      </c>
      <c r="B267" s="151" t="s">
        <v>349</v>
      </c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</row>
    <row r="268" spans="1:36" ht="25.5" x14ac:dyDescent="0.2">
      <c r="A268" s="166">
        <v>3132</v>
      </c>
      <c r="B268" s="151" t="s">
        <v>45</v>
      </c>
      <c r="C268" s="152">
        <v>12000</v>
      </c>
      <c r="D268" s="152"/>
      <c r="E268" s="152"/>
      <c r="F268" s="152"/>
      <c r="G268" s="152">
        <v>12000</v>
      </c>
      <c r="H268" s="152"/>
      <c r="I268" s="152"/>
      <c r="J268" s="152"/>
      <c r="K268" s="152">
        <v>12000</v>
      </c>
      <c r="L268" s="152"/>
      <c r="M268" s="152"/>
      <c r="N268" s="152"/>
      <c r="O268" s="152">
        <v>12000</v>
      </c>
      <c r="P268" s="152"/>
      <c r="Q268" s="152"/>
      <c r="R268" s="152"/>
      <c r="S268" s="152">
        <v>12000</v>
      </c>
      <c r="T268" s="152"/>
      <c r="U268" s="152"/>
      <c r="V268" s="152"/>
      <c r="W268" s="152">
        <v>12000</v>
      </c>
      <c r="X268" s="152"/>
      <c r="Y268" s="152"/>
      <c r="Z268" s="152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</row>
    <row r="269" spans="1:36" ht="24" x14ac:dyDescent="0.2">
      <c r="A269" s="167">
        <v>3133</v>
      </c>
      <c r="B269" s="168" t="s">
        <v>46</v>
      </c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</row>
    <row r="270" spans="1:36" s="77" customFormat="1" x14ac:dyDescent="0.2">
      <c r="A270" s="162">
        <v>32</v>
      </c>
      <c r="B270" s="163" t="s">
        <v>25</v>
      </c>
      <c r="C270" s="164">
        <f>SUM(C271:C297)</f>
        <v>163000</v>
      </c>
      <c r="D270" s="164"/>
      <c r="E270" s="164"/>
      <c r="F270" s="164"/>
      <c r="G270" s="164">
        <f>SUM(G271:G297)</f>
        <v>163000</v>
      </c>
      <c r="H270" s="164"/>
      <c r="I270" s="164"/>
      <c r="J270" s="164"/>
      <c r="K270" s="164">
        <f>SUM(K271:K297)</f>
        <v>163000</v>
      </c>
      <c r="L270" s="164"/>
      <c r="M270" s="164"/>
      <c r="N270" s="164"/>
      <c r="O270" s="164">
        <f>SUM(O271:O297)</f>
        <v>163000</v>
      </c>
      <c r="P270" s="164"/>
      <c r="Q270" s="164"/>
      <c r="R270" s="164"/>
      <c r="S270" s="164">
        <f>SUM(S271:S297)</f>
        <v>163000</v>
      </c>
      <c r="T270" s="164"/>
      <c r="U270" s="164"/>
      <c r="V270" s="164"/>
      <c r="W270" s="164">
        <f>SUM(W271:W297)</f>
        <v>163000</v>
      </c>
      <c r="X270" s="164"/>
      <c r="Y270" s="164"/>
      <c r="Z270" s="164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</row>
    <row r="271" spans="1:36" s="10" customFormat="1" x14ac:dyDescent="0.2">
      <c r="A271" s="167">
        <v>3211</v>
      </c>
      <c r="B271" s="168" t="s">
        <v>67</v>
      </c>
      <c r="C271" s="152">
        <v>50000</v>
      </c>
      <c r="D271" s="152"/>
      <c r="E271" s="152"/>
      <c r="F271" s="152"/>
      <c r="G271" s="152">
        <v>50000</v>
      </c>
      <c r="H271" s="152"/>
      <c r="I271" s="152"/>
      <c r="J271" s="152"/>
      <c r="K271" s="152">
        <v>50000</v>
      </c>
      <c r="L271" s="152"/>
      <c r="M271" s="152"/>
      <c r="N271" s="152"/>
      <c r="O271" s="152">
        <v>50000</v>
      </c>
      <c r="P271" s="152"/>
      <c r="Q271" s="152"/>
      <c r="R271" s="152"/>
      <c r="S271" s="152">
        <v>50000</v>
      </c>
      <c r="T271" s="152"/>
      <c r="U271" s="152"/>
      <c r="V271" s="152"/>
      <c r="W271" s="152">
        <v>50000</v>
      </c>
      <c r="X271" s="152"/>
      <c r="Y271" s="152"/>
      <c r="Z271" s="152"/>
      <c r="AA271" s="153"/>
      <c r="AB271" s="155"/>
      <c r="AC271" s="155"/>
      <c r="AD271" s="155"/>
      <c r="AE271" s="155"/>
      <c r="AF271" s="155"/>
      <c r="AG271" s="155"/>
      <c r="AH271" s="155"/>
      <c r="AI271" s="155"/>
      <c r="AJ271" s="155"/>
    </row>
    <row r="272" spans="1:36" s="10" customFormat="1" ht="24" x14ac:dyDescent="0.2">
      <c r="A272" s="167">
        <v>3212</v>
      </c>
      <c r="B272" s="168" t="s">
        <v>69</v>
      </c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3"/>
      <c r="AB272" s="155"/>
      <c r="AC272" s="155"/>
      <c r="AD272" s="155"/>
      <c r="AE272" s="155"/>
      <c r="AF272" s="155"/>
      <c r="AG272" s="155"/>
      <c r="AH272" s="155"/>
      <c r="AI272" s="155"/>
      <c r="AJ272" s="155"/>
    </row>
    <row r="273" spans="1:36" s="10" customFormat="1" x14ac:dyDescent="0.2">
      <c r="A273" s="167">
        <v>3213</v>
      </c>
      <c r="B273" s="168" t="s">
        <v>71</v>
      </c>
      <c r="C273" s="152">
        <v>2000</v>
      </c>
      <c r="D273" s="152"/>
      <c r="E273" s="152"/>
      <c r="F273" s="152"/>
      <c r="G273" s="152">
        <v>2000</v>
      </c>
      <c r="H273" s="152"/>
      <c r="I273" s="152"/>
      <c r="J273" s="152"/>
      <c r="K273" s="152">
        <v>2000</v>
      </c>
      <c r="L273" s="152"/>
      <c r="M273" s="152"/>
      <c r="N273" s="152"/>
      <c r="O273" s="152">
        <v>2000</v>
      </c>
      <c r="P273" s="152"/>
      <c r="Q273" s="152"/>
      <c r="R273" s="152"/>
      <c r="S273" s="152">
        <v>2000</v>
      </c>
      <c r="T273" s="152"/>
      <c r="U273" s="152"/>
      <c r="V273" s="152"/>
      <c r="W273" s="152">
        <v>2000</v>
      </c>
      <c r="X273" s="152"/>
      <c r="Y273" s="152"/>
      <c r="Z273" s="152"/>
      <c r="AA273" s="153"/>
      <c r="AB273" s="155"/>
      <c r="AC273" s="155"/>
      <c r="AD273" s="155"/>
      <c r="AE273" s="155"/>
      <c r="AF273" s="155"/>
      <c r="AG273" s="155"/>
      <c r="AH273" s="155"/>
      <c r="AI273" s="155"/>
      <c r="AJ273" s="155"/>
    </row>
    <row r="274" spans="1:36" s="10" customFormat="1" x14ac:dyDescent="0.2">
      <c r="A274" s="167">
        <v>3214</v>
      </c>
      <c r="B274" s="168" t="s">
        <v>73</v>
      </c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3"/>
      <c r="AB274" s="155"/>
      <c r="AC274" s="155"/>
      <c r="AD274" s="155"/>
      <c r="AE274" s="155"/>
      <c r="AF274" s="155"/>
      <c r="AG274" s="155"/>
      <c r="AH274" s="155"/>
      <c r="AI274" s="155"/>
      <c r="AJ274" s="155"/>
    </row>
    <row r="275" spans="1:36" s="10" customFormat="1" ht="24" x14ac:dyDescent="0.2">
      <c r="A275" s="167">
        <v>3221</v>
      </c>
      <c r="B275" s="168" t="s">
        <v>47</v>
      </c>
      <c r="C275" s="152">
        <v>5000</v>
      </c>
      <c r="D275" s="152"/>
      <c r="E275" s="152"/>
      <c r="F275" s="152"/>
      <c r="G275" s="152">
        <v>5000</v>
      </c>
      <c r="H275" s="152"/>
      <c r="I275" s="152"/>
      <c r="J275" s="152"/>
      <c r="K275" s="152">
        <v>5000</v>
      </c>
      <c r="L275" s="152"/>
      <c r="M275" s="152"/>
      <c r="N275" s="152"/>
      <c r="O275" s="152">
        <v>5000</v>
      </c>
      <c r="P275" s="152"/>
      <c r="Q275" s="152"/>
      <c r="R275" s="152"/>
      <c r="S275" s="152">
        <v>5000</v>
      </c>
      <c r="T275" s="152"/>
      <c r="U275" s="152"/>
      <c r="V275" s="152"/>
      <c r="W275" s="152">
        <v>5000</v>
      </c>
      <c r="X275" s="152"/>
      <c r="Y275" s="152"/>
      <c r="Z275" s="152"/>
      <c r="AA275" s="153"/>
      <c r="AB275" s="155"/>
      <c r="AC275" s="155"/>
      <c r="AD275" s="155"/>
      <c r="AE275" s="155"/>
      <c r="AF275" s="155"/>
      <c r="AG275" s="155"/>
      <c r="AH275" s="155"/>
      <c r="AI275" s="155"/>
      <c r="AJ275" s="155"/>
    </row>
    <row r="276" spans="1:36" s="10" customFormat="1" x14ac:dyDescent="0.2">
      <c r="A276" s="167">
        <v>3222</v>
      </c>
      <c r="B276" s="168" t="s">
        <v>48</v>
      </c>
      <c r="C276" s="152">
        <v>7000</v>
      </c>
      <c r="D276" s="152"/>
      <c r="E276" s="152"/>
      <c r="F276" s="152"/>
      <c r="G276" s="152">
        <v>7000</v>
      </c>
      <c r="H276" s="152"/>
      <c r="I276" s="152"/>
      <c r="J276" s="152"/>
      <c r="K276" s="152">
        <v>7000</v>
      </c>
      <c r="L276" s="152"/>
      <c r="M276" s="152"/>
      <c r="N276" s="152"/>
      <c r="O276" s="152">
        <v>7000</v>
      </c>
      <c r="P276" s="152"/>
      <c r="Q276" s="152"/>
      <c r="R276" s="152"/>
      <c r="S276" s="152">
        <v>7000</v>
      </c>
      <c r="T276" s="152"/>
      <c r="U276" s="152"/>
      <c r="V276" s="152"/>
      <c r="W276" s="152">
        <v>7000</v>
      </c>
      <c r="X276" s="152"/>
      <c r="Y276" s="152"/>
      <c r="Z276" s="152"/>
      <c r="AA276" s="153"/>
      <c r="AB276" s="155"/>
      <c r="AC276" s="155"/>
      <c r="AD276" s="155"/>
      <c r="AE276" s="155"/>
      <c r="AF276" s="155"/>
      <c r="AG276" s="155"/>
      <c r="AH276" s="155"/>
      <c r="AI276" s="155"/>
      <c r="AJ276" s="155"/>
    </row>
    <row r="277" spans="1:36" s="10" customFormat="1" x14ac:dyDescent="0.2">
      <c r="A277" s="167">
        <v>3223</v>
      </c>
      <c r="B277" s="168" t="s">
        <v>78</v>
      </c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3"/>
      <c r="AB277" s="155"/>
      <c r="AC277" s="155"/>
      <c r="AD277" s="155"/>
      <c r="AE277" s="155"/>
      <c r="AF277" s="155"/>
      <c r="AG277" s="155"/>
      <c r="AH277" s="155"/>
      <c r="AI277" s="155"/>
      <c r="AJ277" s="155"/>
    </row>
    <row r="278" spans="1:36" s="10" customFormat="1" ht="24" x14ac:dyDescent="0.2">
      <c r="A278" s="167">
        <v>3224</v>
      </c>
      <c r="B278" s="168" t="s">
        <v>80</v>
      </c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3"/>
      <c r="AB278" s="155"/>
      <c r="AC278" s="155"/>
      <c r="AD278" s="155"/>
      <c r="AE278" s="155"/>
      <c r="AF278" s="155"/>
      <c r="AG278" s="155"/>
      <c r="AH278" s="155"/>
      <c r="AI278" s="155"/>
      <c r="AJ278" s="155"/>
    </row>
    <row r="279" spans="1:36" x14ac:dyDescent="0.2">
      <c r="A279" s="167">
        <v>3225</v>
      </c>
      <c r="B279" s="168" t="s">
        <v>82</v>
      </c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</row>
    <row r="280" spans="1:36" x14ac:dyDescent="0.2">
      <c r="A280" s="167">
        <v>3226</v>
      </c>
      <c r="B280" s="168" t="s">
        <v>350</v>
      </c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</row>
    <row r="281" spans="1:36" x14ac:dyDescent="0.2">
      <c r="A281" s="167">
        <v>3227</v>
      </c>
      <c r="B281" s="168" t="s">
        <v>84</v>
      </c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</row>
    <row r="282" spans="1:36" s="10" customFormat="1" x14ac:dyDescent="0.2">
      <c r="A282" s="167">
        <v>3231</v>
      </c>
      <c r="B282" s="168" t="s">
        <v>87</v>
      </c>
      <c r="C282" s="152">
        <v>20000</v>
      </c>
      <c r="D282" s="152"/>
      <c r="E282" s="152"/>
      <c r="F282" s="152"/>
      <c r="G282" s="152">
        <v>20000</v>
      </c>
      <c r="H282" s="152"/>
      <c r="I282" s="152"/>
      <c r="J282" s="152"/>
      <c r="K282" s="152">
        <v>20000</v>
      </c>
      <c r="L282" s="152"/>
      <c r="M282" s="152"/>
      <c r="N282" s="152"/>
      <c r="O282" s="152">
        <v>20000</v>
      </c>
      <c r="P282" s="152"/>
      <c r="Q282" s="152"/>
      <c r="R282" s="152"/>
      <c r="S282" s="152">
        <v>20000</v>
      </c>
      <c r="T282" s="152"/>
      <c r="U282" s="152"/>
      <c r="V282" s="152"/>
      <c r="W282" s="152">
        <v>20000</v>
      </c>
      <c r="X282" s="152"/>
      <c r="Y282" s="152"/>
      <c r="Z282" s="152"/>
      <c r="AA282" s="153"/>
      <c r="AB282" s="155"/>
      <c r="AC282" s="155"/>
      <c r="AD282" s="155"/>
      <c r="AE282" s="155"/>
      <c r="AF282" s="155"/>
      <c r="AG282" s="155"/>
      <c r="AH282" s="155"/>
      <c r="AI282" s="155"/>
      <c r="AJ282" s="155"/>
    </row>
    <row r="283" spans="1:36" s="10" customFormat="1" ht="24" x14ac:dyDescent="0.2">
      <c r="A283" s="167">
        <v>3232</v>
      </c>
      <c r="B283" s="168" t="s">
        <v>51</v>
      </c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3"/>
      <c r="AB283" s="155"/>
      <c r="AC283" s="155"/>
      <c r="AD283" s="155"/>
      <c r="AE283" s="155"/>
      <c r="AF283" s="155"/>
      <c r="AG283" s="155"/>
      <c r="AH283" s="155"/>
      <c r="AI283" s="155"/>
      <c r="AJ283" s="155"/>
    </row>
    <row r="284" spans="1:36" s="10" customFormat="1" x14ac:dyDescent="0.2">
      <c r="A284" s="167">
        <v>3233</v>
      </c>
      <c r="B284" s="168" t="s">
        <v>90</v>
      </c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3"/>
      <c r="AB284" s="155"/>
      <c r="AC284" s="155"/>
      <c r="AD284" s="155"/>
      <c r="AE284" s="155"/>
      <c r="AF284" s="155"/>
      <c r="AG284" s="155"/>
      <c r="AH284" s="155"/>
      <c r="AI284" s="155"/>
      <c r="AJ284" s="155"/>
    </row>
    <row r="285" spans="1:36" s="10" customFormat="1" x14ac:dyDescent="0.2">
      <c r="A285" s="167">
        <v>3234</v>
      </c>
      <c r="B285" s="168" t="s">
        <v>92</v>
      </c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3"/>
      <c r="AB285" s="155"/>
      <c r="AC285" s="155"/>
      <c r="AD285" s="155"/>
      <c r="AE285" s="155"/>
      <c r="AF285" s="155"/>
      <c r="AG285" s="155"/>
      <c r="AH285" s="155"/>
      <c r="AI285" s="155"/>
      <c r="AJ285" s="155"/>
    </row>
    <row r="286" spans="1:36" s="10" customFormat="1" x14ac:dyDescent="0.2">
      <c r="A286" s="167">
        <v>3235</v>
      </c>
      <c r="B286" s="168" t="s">
        <v>94</v>
      </c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3"/>
      <c r="AB286" s="155"/>
      <c r="AC286" s="155"/>
      <c r="AD286" s="155"/>
      <c r="AE286" s="155"/>
      <c r="AF286" s="155"/>
      <c r="AG286" s="155"/>
      <c r="AH286" s="155"/>
      <c r="AI286" s="155"/>
      <c r="AJ286" s="155"/>
    </row>
    <row r="287" spans="1:36" s="10" customFormat="1" x14ac:dyDescent="0.2">
      <c r="A287" s="167">
        <v>3236</v>
      </c>
      <c r="B287" s="168" t="s">
        <v>96</v>
      </c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3"/>
      <c r="AB287" s="155"/>
      <c r="AC287" s="155"/>
      <c r="AD287" s="155"/>
      <c r="AE287" s="155"/>
      <c r="AF287" s="155"/>
      <c r="AG287" s="155"/>
      <c r="AH287" s="155"/>
      <c r="AI287" s="155"/>
      <c r="AJ287" s="155"/>
    </row>
    <row r="288" spans="1:36" s="10" customFormat="1" x14ac:dyDescent="0.2">
      <c r="A288" s="167">
        <v>3237</v>
      </c>
      <c r="B288" s="168" t="s">
        <v>98</v>
      </c>
      <c r="C288" s="152">
        <v>2000</v>
      </c>
      <c r="D288" s="152"/>
      <c r="E288" s="152"/>
      <c r="F288" s="152"/>
      <c r="G288" s="152">
        <v>2000</v>
      </c>
      <c r="H288" s="152"/>
      <c r="I288" s="152"/>
      <c r="J288" s="152"/>
      <c r="K288" s="152">
        <v>2000</v>
      </c>
      <c r="L288" s="152"/>
      <c r="M288" s="152"/>
      <c r="N288" s="152"/>
      <c r="O288" s="152">
        <v>2000</v>
      </c>
      <c r="P288" s="152"/>
      <c r="Q288" s="152"/>
      <c r="R288" s="152"/>
      <c r="S288" s="152">
        <v>2000</v>
      </c>
      <c r="T288" s="152"/>
      <c r="U288" s="152"/>
      <c r="V288" s="152"/>
      <c r="W288" s="152">
        <v>2000</v>
      </c>
      <c r="X288" s="152"/>
      <c r="Y288" s="152"/>
      <c r="Z288" s="152"/>
      <c r="AA288" s="153"/>
      <c r="AB288" s="155"/>
      <c r="AC288" s="155"/>
      <c r="AD288" s="155"/>
      <c r="AE288" s="155"/>
      <c r="AF288" s="155"/>
      <c r="AG288" s="155"/>
      <c r="AH288" s="155"/>
      <c r="AI288" s="155"/>
      <c r="AJ288" s="155"/>
    </row>
    <row r="289" spans="1:36" s="10" customFormat="1" x14ac:dyDescent="0.2">
      <c r="A289" s="167">
        <v>3238</v>
      </c>
      <c r="B289" s="168" t="s">
        <v>100</v>
      </c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3"/>
      <c r="AB289" s="155"/>
      <c r="AC289" s="155"/>
      <c r="AD289" s="155"/>
      <c r="AE289" s="155"/>
      <c r="AF289" s="155"/>
      <c r="AG289" s="155"/>
      <c r="AH289" s="155"/>
      <c r="AI289" s="155"/>
      <c r="AJ289" s="155"/>
    </row>
    <row r="290" spans="1:36" x14ac:dyDescent="0.2">
      <c r="A290" s="167">
        <v>3239</v>
      </c>
      <c r="B290" s="168" t="s">
        <v>102</v>
      </c>
      <c r="C290" s="152">
        <v>2000</v>
      </c>
      <c r="D290" s="152"/>
      <c r="E290" s="152"/>
      <c r="F290" s="152"/>
      <c r="G290" s="152">
        <v>2000</v>
      </c>
      <c r="H290" s="152"/>
      <c r="I290" s="152"/>
      <c r="J290" s="152"/>
      <c r="K290" s="152">
        <v>2000</v>
      </c>
      <c r="L290" s="152"/>
      <c r="M290" s="152"/>
      <c r="N290" s="152"/>
      <c r="O290" s="152">
        <v>2000</v>
      </c>
      <c r="P290" s="152"/>
      <c r="Q290" s="152"/>
      <c r="R290" s="152"/>
      <c r="S290" s="152">
        <v>2000</v>
      </c>
      <c r="T290" s="152"/>
      <c r="U290" s="152"/>
      <c r="V290" s="152"/>
      <c r="W290" s="152">
        <v>2000</v>
      </c>
      <c r="X290" s="152"/>
      <c r="Y290" s="152"/>
      <c r="Z290" s="152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</row>
    <row r="291" spans="1:36" s="10" customFormat="1" ht="24" x14ac:dyDescent="0.2">
      <c r="A291" s="167">
        <v>3241</v>
      </c>
      <c r="B291" s="168" t="s">
        <v>104</v>
      </c>
      <c r="C291" s="152">
        <v>60000</v>
      </c>
      <c r="D291" s="152"/>
      <c r="E291" s="152"/>
      <c r="F291" s="152"/>
      <c r="G291" s="152">
        <v>60000</v>
      </c>
      <c r="H291" s="152"/>
      <c r="I291" s="152"/>
      <c r="J291" s="152"/>
      <c r="K291" s="152">
        <v>60000</v>
      </c>
      <c r="L291" s="152"/>
      <c r="M291" s="152"/>
      <c r="N291" s="152"/>
      <c r="O291" s="152">
        <v>60000</v>
      </c>
      <c r="P291" s="152"/>
      <c r="Q291" s="152"/>
      <c r="R291" s="152"/>
      <c r="S291" s="152">
        <v>60000</v>
      </c>
      <c r="T291" s="152"/>
      <c r="U291" s="152"/>
      <c r="V291" s="152"/>
      <c r="W291" s="152">
        <v>60000</v>
      </c>
      <c r="X291" s="152"/>
      <c r="Y291" s="152"/>
      <c r="Z291" s="152"/>
      <c r="AA291" s="153"/>
      <c r="AB291" s="155"/>
      <c r="AC291" s="155"/>
      <c r="AD291" s="155"/>
      <c r="AE291" s="155"/>
      <c r="AF291" s="155"/>
      <c r="AG291" s="155"/>
      <c r="AH291" s="155"/>
      <c r="AI291" s="155"/>
      <c r="AJ291" s="155"/>
    </row>
    <row r="292" spans="1:36" s="10" customFormat="1" ht="24" x14ac:dyDescent="0.2">
      <c r="A292" s="167">
        <v>3291</v>
      </c>
      <c r="B292" s="178" t="s">
        <v>108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3"/>
      <c r="AB292" s="155"/>
      <c r="AC292" s="155"/>
      <c r="AD292" s="155"/>
      <c r="AE292" s="155"/>
      <c r="AF292" s="155"/>
      <c r="AG292" s="155"/>
      <c r="AH292" s="155"/>
      <c r="AI292" s="155"/>
      <c r="AJ292" s="155"/>
    </row>
    <row r="293" spans="1:36" s="10" customFormat="1" x14ac:dyDescent="0.2">
      <c r="A293" s="167">
        <v>3292</v>
      </c>
      <c r="B293" s="168" t="s">
        <v>110</v>
      </c>
      <c r="C293" s="152">
        <v>10000</v>
      </c>
      <c r="D293" s="152"/>
      <c r="E293" s="152"/>
      <c r="F293" s="152"/>
      <c r="G293" s="152">
        <v>10000</v>
      </c>
      <c r="H293" s="152"/>
      <c r="I293" s="152"/>
      <c r="J293" s="152"/>
      <c r="K293" s="152">
        <v>10000</v>
      </c>
      <c r="L293" s="152"/>
      <c r="M293" s="152"/>
      <c r="N293" s="152"/>
      <c r="O293" s="152">
        <v>10000</v>
      </c>
      <c r="P293" s="152"/>
      <c r="Q293" s="152"/>
      <c r="R293" s="152"/>
      <c r="S293" s="152">
        <v>10000</v>
      </c>
      <c r="T293" s="152"/>
      <c r="U293" s="152"/>
      <c r="V293" s="152"/>
      <c r="W293" s="152">
        <v>10000</v>
      </c>
      <c r="X293" s="152"/>
      <c r="Y293" s="152"/>
      <c r="Z293" s="152"/>
      <c r="AA293" s="153"/>
      <c r="AB293" s="155"/>
      <c r="AC293" s="155"/>
      <c r="AD293" s="155"/>
      <c r="AE293" s="155"/>
      <c r="AF293" s="155"/>
      <c r="AG293" s="155"/>
      <c r="AH293" s="155"/>
      <c r="AI293" s="155"/>
      <c r="AJ293" s="155"/>
    </row>
    <row r="294" spans="1:36" s="10" customFormat="1" x14ac:dyDescent="0.2">
      <c r="A294" s="167">
        <v>3293</v>
      </c>
      <c r="B294" s="168" t="s">
        <v>112</v>
      </c>
      <c r="C294" s="152">
        <v>5000</v>
      </c>
      <c r="D294" s="152"/>
      <c r="E294" s="152"/>
      <c r="F294" s="152"/>
      <c r="G294" s="152">
        <v>5000</v>
      </c>
      <c r="H294" s="152"/>
      <c r="I294" s="152"/>
      <c r="J294" s="152"/>
      <c r="K294" s="152">
        <v>5000</v>
      </c>
      <c r="L294" s="152"/>
      <c r="M294" s="152"/>
      <c r="N294" s="152"/>
      <c r="O294" s="152">
        <v>5000</v>
      </c>
      <c r="P294" s="152"/>
      <c r="Q294" s="152"/>
      <c r="R294" s="152"/>
      <c r="S294" s="152">
        <v>5000</v>
      </c>
      <c r="T294" s="152"/>
      <c r="U294" s="152"/>
      <c r="V294" s="152"/>
      <c r="W294" s="152">
        <v>5000</v>
      </c>
      <c r="X294" s="152"/>
      <c r="Y294" s="152"/>
      <c r="Z294" s="152"/>
      <c r="AA294" s="153"/>
      <c r="AB294" s="155"/>
      <c r="AC294" s="155"/>
      <c r="AD294" s="155"/>
      <c r="AE294" s="155"/>
      <c r="AF294" s="155"/>
      <c r="AG294" s="155"/>
      <c r="AH294" s="155"/>
      <c r="AI294" s="155"/>
      <c r="AJ294" s="155"/>
    </row>
    <row r="295" spans="1:36" s="10" customFormat="1" x14ac:dyDescent="0.2">
      <c r="A295" s="167">
        <v>3294</v>
      </c>
      <c r="B295" s="168" t="s">
        <v>351</v>
      </c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</row>
    <row r="296" spans="1:36" s="10" customFormat="1" x14ac:dyDescent="0.2">
      <c r="A296" s="167">
        <v>3295</v>
      </c>
      <c r="B296" s="168" t="s">
        <v>116</v>
      </c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</row>
    <row r="297" spans="1:36" s="10" customFormat="1" x14ac:dyDescent="0.2">
      <c r="A297" s="167">
        <v>3299</v>
      </c>
      <c r="B297" s="168" t="s">
        <v>352</v>
      </c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</row>
    <row r="298" spans="1:36" s="77" customFormat="1" x14ac:dyDescent="0.2">
      <c r="A298" s="162">
        <v>34</v>
      </c>
      <c r="B298" s="163" t="s">
        <v>121</v>
      </c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</row>
    <row r="299" spans="1:36" s="10" customFormat="1" x14ac:dyDescent="0.2">
      <c r="A299" s="167">
        <v>3431</v>
      </c>
      <c r="B299" s="169" t="s">
        <v>128</v>
      </c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</row>
    <row r="300" spans="1:36" s="10" customFormat="1" ht="24" x14ac:dyDescent="0.2">
      <c r="A300" s="167">
        <v>3432</v>
      </c>
      <c r="B300" s="168" t="s">
        <v>130</v>
      </c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</row>
    <row r="301" spans="1:36" s="10" customFormat="1" x14ac:dyDescent="0.2">
      <c r="A301" s="167">
        <v>3433</v>
      </c>
      <c r="B301" s="168" t="s">
        <v>353</v>
      </c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</row>
    <row r="302" spans="1:36" s="77" customFormat="1" ht="24.75" customHeight="1" x14ac:dyDescent="0.2">
      <c r="A302" s="172" t="s">
        <v>160</v>
      </c>
      <c r="B302" s="173" t="s">
        <v>161</v>
      </c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</row>
    <row r="303" spans="1:36" s="10" customFormat="1" x14ac:dyDescent="0.2">
      <c r="A303" s="167">
        <v>4221</v>
      </c>
      <c r="B303" s="168" t="s">
        <v>168</v>
      </c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</row>
    <row r="304" spans="1:36" s="10" customFormat="1" x14ac:dyDescent="0.2">
      <c r="A304" s="167">
        <v>4222</v>
      </c>
      <c r="B304" s="168" t="s">
        <v>170</v>
      </c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</row>
    <row r="305" spans="1:36" s="10" customFormat="1" x14ac:dyDescent="0.2">
      <c r="A305" s="167">
        <v>4223</v>
      </c>
      <c r="B305" s="168" t="s">
        <v>172</v>
      </c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</row>
    <row r="306" spans="1:36" s="10" customFormat="1" x14ac:dyDescent="0.2">
      <c r="A306" s="167">
        <v>4224</v>
      </c>
      <c r="B306" s="168" t="s">
        <v>174</v>
      </c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</row>
    <row r="307" spans="1:36" s="10" customFormat="1" x14ac:dyDescent="0.2">
      <c r="A307" s="167">
        <v>4225</v>
      </c>
      <c r="B307" s="168" t="s">
        <v>355</v>
      </c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</row>
    <row r="308" spans="1:36" s="10" customFormat="1" x14ac:dyDescent="0.2">
      <c r="A308" s="167">
        <v>4226</v>
      </c>
      <c r="B308" s="168" t="s">
        <v>178</v>
      </c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</row>
    <row r="309" spans="1:36" s="10" customFormat="1" x14ac:dyDescent="0.2">
      <c r="A309" s="167">
        <v>4227</v>
      </c>
      <c r="B309" s="169" t="s">
        <v>49</v>
      </c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</row>
    <row r="310" spans="1:36" s="10" customFormat="1" ht="24" x14ac:dyDescent="0.2">
      <c r="A310" s="167">
        <v>4231</v>
      </c>
      <c r="B310" s="168" t="s">
        <v>183</v>
      </c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</row>
    <row r="311" spans="1:36" s="10" customFormat="1" x14ac:dyDescent="0.2">
      <c r="A311" s="167">
        <v>4241</v>
      </c>
      <c r="B311" s="168" t="s">
        <v>356</v>
      </c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</row>
    <row r="312" spans="1:36" s="77" customFormat="1" ht="24" x14ac:dyDescent="0.2">
      <c r="A312" s="172" t="s">
        <v>209</v>
      </c>
      <c r="B312" s="173" t="s">
        <v>366</v>
      </c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</row>
    <row r="313" spans="1:36" s="10" customFormat="1" ht="24" x14ac:dyDescent="0.2">
      <c r="A313" s="167">
        <v>4511</v>
      </c>
      <c r="B313" s="168" t="s">
        <v>50</v>
      </c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</row>
    <row r="314" spans="1:36" s="10" customFormat="1" x14ac:dyDescent="0.2">
      <c r="A314" s="158" t="s">
        <v>38</v>
      </c>
      <c r="B314" s="171" t="s">
        <v>368</v>
      </c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</row>
    <row r="315" spans="1:36" s="10" customFormat="1" x14ac:dyDescent="0.2">
      <c r="A315" s="150">
        <v>3</v>
      </c>
      <c r="B315" s="161" t="s">
        <v>347</v>
      </c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</row>
    <row r="316" spans="1:36" s="77" customFormat="1" x14ac:dyDescent="0.2">
      <c r="A316" s="162">
        <v>31</v>
      </c>
      <c r="B316" s="163" t="s">
        <v>21</v>
      </c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</row>
    <row r="317" spans="1:36" x14ac:dyDescent="0.2">
      <c r="A317" s="166">
        <v>3111</v>
      </c>
      <c r="B317" s="151" t="s">
        <v>348</v>
      </c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</row>
    <row r="318" spans="1:36" x14ac:dyDescent="0.2">
      <c r="A318" s="166">
        <v>3113</v>
      </c>
      <c r="B318" s="151" t="s">
        <v>58</v>
      </c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</row>
    <row r="319" spans="1:36" x14ac:dyDescent="0.2">
      <c r="A319" s="166">
        <v>3114</v>
      </c>
      <c r="B319" s="151" t="s">
        <v>60</v>
      </c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</row>
    <row r="320" spans="1:36" x14ac:dyDescent="0.2">
      <c r="A320" s="166">
        <v>3121</v>
      </c>
      <c r="B320" s="151" t="s">
        <v>23</v>
      </c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</row>
    <row r="321" spans="1:36" x14ac:dyDescent="0.2">
      <c r="A321" s="166">
        <v>3131</v>
      </c>
      <c r="B321" s="151" t="s">
        <v>349</v>
      </c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</row>
    <row r="322" spans="1:36" ht="25.5" x14ac:dyDescent="0.2">
      <c r="A322" s="166">
        <v>3132</v>
      </c>
      <c r="B322" s="151" t="s">
        <v>45</v>
      </c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</row>
    <row r="323" spans="1:36" ht="24" x14ac:dyDescent="0.2">
      <c r="A323" s="167">
        <v>3133</v>
      </c>
      <c r="B323" s="168" t="s">
        <v>46</v>
      </c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</row>
    <row r="324" spans="1:36" s="77" customFormat="1" x14ac:dyDescent="0.2">
      <c r="A324" s="162">
        <v>32</v>
      </c>
      <c r="B324" s="163" t="s">
        <v>25</v>
      </c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</row>
    <row r="325" spans="1:36" s="10" customFormat="1" x14ac:dyDescent="0.2">
      <c r="A325" s="167">
        <v>3211</v>
      </c>
      <c r="B325" s="168" t="s">
        <v>67</v>
      </c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</row>
    <row r="326" spans="1:36" s="10" customFormat="1" ht="24" x14ac:dyDescent="0.2">
      <c r="A326" s="167">
        <v>3212</v>
      </c>
      <c r="B326" s="168" t="s">
        <v>69</v>
      </c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</row>
    <row r="327" spans="1:36" s="10" customFormat="1" x14ac:dyDescent="0.2">
      <c r="A327" s="167">
        <v>3213</v>
      </c>
      <c r="B327" s="168" t="s">
        <v>71</v>
      </c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</row>
    <row r="328" spans="1:36" s="10" customFormat="1" x14ac:dyDescent="0.2">
      <c r="A328" s="167">
        <v>3214</v>
      </c>
      <c r="B328" s="168" t="s">
        <v>73</v>
      </c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</row>
    <row r="329" spans="1:36" s="10" customFormat="1" ht="24" x14ac:dyDescent="0.2">
      <c r="A329" s="167">
        <v>3221</v>
      </c>
      <c r="B329" s="168" t="s">
        <v>47</v>
      </c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</row>
    <row r="330" spans="1:36" s="10" customFormat="1" x14ac:dyDescent="0.2">
      <c r="A330" s="167">
        <v>3222</v>
      </c>
      <c r="B330" s="168" t="s">
        <v>48</v>
      </c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</row>
    <row r="331" spans="1:36" s="10" customFormat="1" x14ac:dyDescent="0.2">
      <c r="A331" s="167">
        <v>3223</v>
      </c>
      <c r="B331" s="168" t="s">
        <v>78</v>
      </c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</row>
    <row r="332" spans="1:36" s="10" customFormat="1" ht="24" x14ac:dyDescent="0.2">
      <c r="A332" s="167">
        <v>3224</v>
      </c>
      <c r="B332" s="168" t="s">
        <v>80</v>
      </c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</row>
    <row r="333" spans="1:36" x14ac:dyDescent="0.2">
      <c r="A333" s="167">
        <v>3225</v>
      </c>
      <c r="B333" s="168" t="s">
        <v>82</v>
      </c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</row>
    <row r="334" spans="1:36" x14ac:dyDescent="0.2">
      <c r="A334" s="167">
        <v>3226</v>
      </c>
      <c r="B334" s="168" t="s">
        <v>350</v>
      </c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</row>
    <row r="335" spans="1:36" x14ac:dyDescent="0.2">
      <c r="A335" s="167">
        <v>3227</v>
      </c>
      <c r="B335" s="168" t="s">
        <v>84</v>
      </c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</row>
    <row r="336" spans="1:36" s="10" customFormat="1" x14ac:dyDescent="0.2">
      <c r="A336" s="167">
        <v>3231</v>
      </c>
      <c r="B336" s="168" t="s">
        <v>87</v>
      </c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</row>
    <row r="337" spans="1:36" s="10" customFormat="1" ht="24" x14ac:dyDescent="0.2">
      <c r="A337" s="167">
        <v>3232</v>
      </c>
      <c r="B337" s="168" t="s">
        <v>51</v>
      </c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</row>
    <row r="338" spans="1:36" s="10" customFormat="1" x14ac:dyDescent="0.2">
      <c r="A338" s="167">
        <v>3233</v>
      </c>
      <c r="B338" s="168" t="s">
        <v>90</v>
      </c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</row>
    <row r="339" spans="1:36" s="10" customFormat="1" x14ac:dyDescent="0.2">
      <c r="A339" s="167">
        <v>3234</v>
      </c>
      <c r="B339" s="168" t="s">
        <v>92</v>
      </c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</row>
    <row r="340" spans="1:36" s="10" customFormat="1" x14ac:dyDescent="0.2">
      <c r="A340" s="167">
        <v>3235</v>
      </c>
      <c r="B340" s="168" t="s">
        <v>94</v>
      </c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</row>
    <row r="341" spans="1:36" s="10" customFormat="1" x14ac:dyDescent="0.2">
      <c r="A341" s="167">
        <v>3236</v>
      </c>
      <c r="B341" s="168" t="s">
        <v>96</v>
      </c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</row>
    <row r="342" spans="1:36" s="10" customFormat="1" x14ac:dyDescent="0.2">
      <c r="A342" s="167">
        <v>3237</v>
      </c>
      <c r="B342" s="168" t="s">
        <v>98</v>
      </c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</row>
    <row r="343" spans="1:36" s="10" customFormat="1" x14ac:dyDescent="0.2">
      <c r="A343" s="167">
        <v>3238</v>
      </c>
      <c r="B343" s="168" t="s">
        <v>100</v>
      </c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</row>
    <row r="344" spans="1:36" x14ac:dyDescent="0.2">
      <c r="A344" s="167">
        <v>3239</v>
      </c>
      <c r="B344" s="168" t="s">
        <v>102</v>
      </c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</row>
    <row r="345" spans="1:36" s="10" customFormat="1" ht="24" x14ac:dyDescent="0.2">
      <c r="A345" s="167">
        <v>3241</v>
      </c>
      <c r="B345" s="168" t="s">
        <v>104</v>
      </c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</row>
    <row r="346" spans="1:36" s="10" customFormat="1" x14ac:dyDescent="0.2">
      <c r="A346" s="167">
        <v>3291</v>
      </c>
      <c r="B346" s="169" t="s">
        <v>108</v>
      </c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</row>
    <row r="347" spans="1:36" s="10" customFormat="1" x14ac:dyDescent="0.2">
      <c r="A347" s="167">
        <v>3292</v>
      </c>
      <c r="B347" s="168" t="s">
        <v>110</v>
      </c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</row>
    <row r="348" spans="1:36" s="10" customFormat="1" x14ac:dyDescent="0.2">
      <c r="A348" s="167">
        <v>3293</v>
      </c>
      <c r="B348" s="168" t="s">
        <v>112</v>
      </c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</row>
    <row r="349" spans="1:36" s="10" customFormat="1" x14ac:dyDescent="0.2">
      <c r="A349" s="167">
        <v>3294</v>
      </c>
      <c r="B349" s="168" t="s">
        <v>351</v>
      </c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</row>
    <row r="350" spans="1:36" s="10" customFormat="1" x14ac:dyDescent="0.2">
      <c r="A350" s="167">
        <v>3295</v>
      </c>
      <c r="B350" s="168" t="s">
        <v>116</v>
      </c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</row>
    <row r="351" spans="1:36" s="10" customFormat="1" x14ac:dyDescent="0.2">
      <c r="A351" s="167">
        <v>3299</v>
      </c>
      <c r="B351" s="168" t="s">
        <v>352</v>
      </c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</row>
    <row r="352" spans="1:36" s="77" customFormat="1" x14ac:dyDescent="0.2">
      <c r="A352" s="162">
        <v>34</v>
      </c>
      <c r="B352" s="163" t="s">
        <v>121</v>
      </c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</row>
    <row r="353" spans="1:36" s="10" customFormat="1" x14ac:dyDescent="0.2">
      <c r="A353" s="167">
        <v>3431</v>
      </c>
      <c r="B353" s="169" t="s">
        <v>128</v>
      </c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</row>
    <row r="354" spans="1:36" s="10" customFormat="1" ht="24" x14ac:dyDescent="0.2">
      <c r="A354" s="167">
        <v>3432</v>
      </c>
      <c r="B354" s="168" t="s">
        <v>130</v>
      </c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</row>
    <row r="355" spans="1:36" s="10" customFormat="1" x14ac:dyDescent="0.2">
      <c r="A355" s="167">
        <v>3433</v>
      </c>
      <c r="B355" s="168" t="s">
        <v>353</v>
      </c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</row>
    <row r="356" spans="1:36" s="77" customFormat="1" ht="24.75" customHeight="1" x14ac:dyDescent="0.2">
      <c r="A356" s="172" t="s">
        <v>160</v>
      </c>
      <c r="B356" s="173" t="s">
        <v>161</v>
      </c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</row>
    <row r="357" spans="1:36" s="10" customFormat="1" x14ac:dyDescent="0.2">
      <c r="A357" s="167">
        <v>4221</v>
      </c>
      <c r="B357" s="168" t="s">
        <v>168</v>
      </c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</row>
    <row r="358" spans="1:36" s="10" customFormat="1" x14ac:dyDescent="0.2">
      <c r="A358" s="167">
        <v>4222</v>
      </c>
      <c r="B358" s="168" t="s">
        <v>170</v>
      </c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</row>
    <row r="359" spans="1:36" s="10" customFormat="1" x14ac:dyDescent="0.2">
      <c r="A359" s="167">
        <v>4223</v>
      </c>
      <c r="B359" s="168" t="s">
        <v>172</v>
      </c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</row>
    <row r="360" spans="1:36" s="10" customFormat="1" x14ac:dyDescent="0.2">
      <c r="A360" s="167">
        <v>4224</v>
      </c>
      <c r="B360" s="168" t="s">
        <v>174</v>
      </c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</row>
    <row r="361" spans="1:36" s="10" customFormat="1" x14ac:dyDescent="0.2">
      <c r="A361" s="167">
        <v>4225</v>
      </c>
      <c r="B361" s="168" t="s">
        <v>355</v>
      </c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</row>
    <row r="362" spans="1:36" s="10" customFormat="1" x14ac:dyDescent="0.2">
      <c r="A362" s="167">
        <v>4226</v>
      </c>
      <c r="B362" s="168" t="s">
        <v>178</v>
      </c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</row>
    <row r="363" spans="1:36" s="10" customFormat="1" x14ac:dyDescent="0.2">
      <c r="A363" s="167">
        <v>4227</v>
      </c>
      <c r="B363" s="169" t="s">
        <v>49</v>
      </c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</row>
    <row r="364" spans="1:36" s="10" customFormat="1" ht="24" x14ac:dyDescent="0.2">
      <c r="A364" s="167">
        <v>4231</v>
      </c>
      <c r="B364" s="168" t="s">
        <v>183</v>
      </c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</row>
    <row r="365" spans="1:36" s="10" customFormat="1" x14ac:dyDescent="0.2">
      <c r="A365" s="167">
        <v>4241</v>
      </c>
      <c r="B365" s="168" t="s">
        <v>356</v>
      </c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</row>
    <row r="366" spans="1:36" s="77" customFormat="1" ht="24" x14ac:dyDescent="0.2">
      <c r="A366" s="172" t="s">
        <v>209</v>
      </c>
      <c r="B366" s="173" t="s">
        <v>366</v>
      </c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</row>
    <row r="367" spans="1:36" s="10" customFormat="1" ht="24" x14ac:dyDescent="0.2">
      <c r="A367" s="167">
        <v>4511</v>
      </c>
      <c r="B367" s="168" t="s">
        <v>50</v>
      </c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</row>
    <row r="368" spans="1:36" x14ac:dyDescent="0.2">
      <c r="A368" s="49"/>
      <c r="B368" s="12"/>
      <c r="C368" s="148"/>
      <c r="D368" s="148"/>
      <c r="E368" s="148"/>
      <c r="F368" s="148"/>
      <c r="G368" s="148"/>
      <c r="H368" s="148"/>
      <c r="I368" s="148"/>
      <c r="J368" s="148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</row>
    <row r="369" spans="1:26" x14ac:dyDescent="0.2">
      <c r="A369" s="49"/>
      <c r="B369" s="12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S369" s="177"/>
      <c r="T369" s="177"/>
      <c r="U369" s="177"/>
      <c r="V369" s="177"/>
      <c r="W369" s="177"/>
      <c r="X369" s="177"/>
      <c r="Y369" s="177"/>
      <c r="Z369" s="177"/>
    </row>
    <row r="370" spans="1:26" x14ac:dyDescent="0.2">
      <c r="A370" s="49"/>
      <c r="B370" s="12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S370" s="177"/>
      <c r="T370" s="177"/>
      <c r="U370" s="177"/>
      <c r="V370" s="177"/>
      <c r="W370" s="177"/>
      <c r="X370" s="177"/>
      <c r="Y370" s="177"/>
      <c r="Z370" s="177"/>
    </row>
    <row r="371" spans="1:26" x14ac:dyDescent="0.2">
      <c r="A371" s="49"/>
      <c r="B371" s="12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S371" s="177"/>
      <c r="T371" s="177"/>
      <c r="U371" s="177"/>
      <c r="V371" s="177"/>
      <c r="W371" s="177"/>
      <c r="X371" s="177"/>
      <c r="Y371" s="177"/>
      <c r="Z371" s="177"/>
    </row>
    <row r="372" spans="1:26" x14ac:dyDescent="0.2">
      <c r="A372" s="49"/>
      <c r="B372" s="12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S372" s="177"/>
      <c r="T372" s="177"/>
      <c r="U372" s="177"/>
      <c r="V372" s="177"/>
      <c r="W372" s="177"/>
      <c r="X372" s="177"/>
      <c r="Y372" s="177"/>
      <c r="Z372" s="177"/>
    </row>
    <row r="373" spans="1:26" x14ac:dyDescent="0.2">
      <c r="A373" s="49"/>
      <c r="B373" s="12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S373" s="177"/>
      <c r="T373" s="177"/>
      <c r="U373" s="177"/>
      <c r="V373" s="177"/>
      <c r="W373" s="177"/>
      <c r="X373" s="177"/>
      <c r="Y373" s="177"/>
      <c r="Z373" s="177"/>
    </row>
    <row r="374" spans="1:26" x14ac:dyDescent="0.2">
      <c r="A374" s="49"/>
      <c r="B374" s="12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S374" s="177"/>
      <c r="T374" s="177"/>
      <c r="U374" s="177"/>
      <c r="V374" s="177"/>
      <c r="W374" s="177"/>
      <c r="X374" s="177"/>
      <c r="Y374" s="177"/>
      <c r="Z374" s="177"/>
    </row>
    <row r="375" spans="1:26" x14ac:dyDescent="0.2">
      <c r="A375" s="49"/>
      <c r="B375" s="12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S375" s="177"/>
      <c r="T375" s="177"/>
      <c r="U375" s="177"/>
      <c r="V375" s="177"/>
      <c r="W375" s="177"/>
      <c r="X375" s="177"/>
      <c r="Y375" s="177"/>
      <c r="Z375" s="177"/>
    </row>
    <row r="376" spans="1:26" x14ac:dyDescent="0.2">
      <c r="A376" s="49"/>
      <c r="B376" s="12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S376" s="177"/>
      <c r="T376" s="177"/>
      <c r="U376" s="177"/>
      <c r="V376" s="177"/>
      <c r="W376" s="177"/>
      <c r="X376" s="177"/>
      <c r="Y376" s="177"/>
      <c r="Z376" s="177"/>
    </row>
    <row r="377" spans="1:26" x14ac:dyDescent="0.2">
      <c r="A377" s="49"/>
      <c r="B377" s="12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S377" s="177"/>
      <c r="T377" s="177"/>
      <c r="U377" s="177"/>
      <c r="V377" s="177"/>
      <c r="W377" s="177"/>
      <c r="X377" s="177"/>
      <c r="Y377" s="177"/>
      <c r="Z377" s="177"/>
    </row>
    <row r="378" spans="1:26" x14ac:dyDescent="0.2">
      <c r="A378" s="49"/>
      <c r="B378" s="12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S378" s="177"/>
      <c r="T378" s="177"/>
      <c r="U378" s="177"/>
      <c r="V378" s="177"/>
      <c r="W378" s="177"/>
      <c r="X378" s="177"/>
      <c r="Y378" s="177"/>
      <c r="Z378" s="177"/>
    </row>
    <row r="379" spans="1:26" x14ac:dyDescent="0.2">
      <c r="A379" s="49"/>
      <c r="B379" s="12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S379" s="177"/>
      <c r="T379" s="177"/>
      <c r="U379" s="177"/>
      <c r="V379" s="177"/>
      <c r="W379" s="177"/>
      <c r="X379" s="177"/>
      <c r="Y379" s="177"/>
      <c r="Z379" s="177"/>
    </row>
    <row r="380" spans="1:26" x14ac:dyDescent="0.2">
      <c r="A380" s="49"/>
      <c r="B380" s="12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S380" s="177"/>
      <c r="T380" s="177"/>
      <c r="U380" s="177"/>
      <c r="V380" s="177"/>
      <c r="W380" s="177"/>
      <c r="X380" s="177"/>
      <c r="Y380" s="177"/>
      <c r="Z380" s="177"/>
    </row>
    <row r="381" spans="1:26" x14ac:dyDescent="0.2">
      <c r="A381" s="49"/>
      <c r="B381" s="12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S381" s="177"/>
      <c r="T381" s="177"/>
      <c r="U381" s="177"/>
      <c r="V381" s="177"/>
      <c r="W381" s="177"/>
      <c r="X381" s="177"/>
      <c r="Y381" s="177"/>
      <c r="Z381" s="177"/>
    </row>
    <row r="382" spans="1:26" x14ac:dyDescent="0.2">
      <c r="A382" s="49"/>
      <c r="B382" s="12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S382" s="177"/>
      <c r="T382" s="177"/>
      <c r="U382" s="177"/>
      <c r="V382" s="177"/>
      <c r="W382" s="177"/>
      <c r="X382" s="177"/>
      <c r="Y382" s="177"/>
      <c r="Z382" s="177"/>
    </row>
    <row r="383" spans="1:26" x14ac:dyDescent="0.2">
      <c r="A383" s="49"/>
      <c r="B383" s="12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S383" s="177"/>
      <c r="T383" s="177"/>
      <c r="U383" s="177"/>
      <c r="V383" s="177"/>
      <c r="W383" s="177"/>
      <c r="X383" s="177"/>
      <c r="Y383" s="177"/>
      <c r="Z383" s="177"/>
    </row>
    <row r="384" spans="1:26" x14ac:dyDescent="0.2">
      <c r="A384" s="49"/>
      <c r="B384" s="12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S384" s="177"/>
      <c r="T384" s="177"/>
      <c r="U384" s="177"/>
      <c r="V384" s="177"/>
      <c r="W384" s="177"/>
      <c r="X384" s="177"/>
      <c r="Y384" s="177"/>
      <c r="Z384" s="177"/>
    </row>
    <row r="385" spans="1:26" x14ac:dyDescent="0.2">
      <c r="A385" s="49"/>
      <c r="B385" s="12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S385" s="177"/>
      <c r="T385" s="177"/>
      <c r="U385" s="177"/>
      <c r="V385" s="177"/>
      <c r="W385" s="177"/>
      <c r="X385" s="177"/>
      <c r="Y385" s="177"/>
      <c r="Z385" s="177"/>
    </row>
    <row r="386" spans="1:26" x14ac:dyDescent="0.2">
      <c r="A386" s="49"/>
      <c r="B386" s="12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S386" s="177"/>
      <c r="T386" s="177"/>
      <c r="U386" s="177"/>
      <c r="V386" s="177"/>
      <c r="W386" s="177"/>
      <c r="X386" s="177"/>
      <c r="Y386" s="177"/>
      <c r="Z386" s="177"/>
    </row>
    <row r="387" spans="1:26" x14ac:dyDescent="0.2">
      <c r="A387" s="49"/>
      <c r="B387" s="12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S387" s="177"/>
      <c r="T387" s="177"/>
      <c r="U387" s="177"/>
      <c r="V387" s="177"/>
      <c r="W387" s="177"/>
      <c r="X387" s="177"/>
      <c r="Y387" s="177"/>
      <c r="Z387" s="177"/>
    </row>
    <row r="388" spans="1:26" x14ac:dyDescent="0.2">
      <c r="A388" s="49"/>
      <c r="B388" s="12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S388" s="177"/>
      <c r="T388" s="177"/>
      <c r="U388" s="177"/>
      <c r="V388" s="177"/>
      <c r="W388" s="177"/>
      <c r="X388" s="177"/>
      <c r="Y388" s="177"/>
      <c r="Z388" s="177"/>
    </row>
    <row r="389" spans="1:26" x14ac:dyDescent="0.2">
      <c r="A389" s="49"/>
      <c r="B389" s="12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S389" s="177"/>
      <c r="T389" s="177"/>
      <c r="U389" s="177"/>
      <c r="V389" s="177"/>
      <c r="W389" s="177"/>
      <c r="X389" s="177"/>
      <c r="Y389" s="177"/>
      <c r="Z389" s="177"/>
    </row>
    <row r="390" spans="1:26" x14ac:dyDescent="0.2">
      <c r="A390" s="49"/>
      <c r="B390" s="12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S390" s="177"/>
      <c r="T390" s="177"/>
      <c r="U390" s="177"/>
      <c r="V390" s="177"/>
      <c r="W390" s="177"/>
      <c r="X390" s="177"/>
      <c r="Y390" s="177"/>
      <c r="Z390" s="177"/>
    </row>
    <row r="391" spans="1:26" x14ac:dyDescent="0.2">
      <c r="A391" s="49"/>
      <c r="B391" s="12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S391" s="177"/>
      <c r="T391" s="177"/>
      <c r="U391" s="177"/>
      <c r="V391" s="177"/>
      <c r="W391" s="177"/>
      <c r="X391" s="177"/>
      <c r="Y391" s="177"/>
      <c r="Z391" s="177"/>
    </row>
    <row r="392" spans="1:26" x14ac:dyDescent="0.2">
      <c r="A392" s="49"/>
      <c r="B392" s="12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S392" s="177"/>
      <c r="T392" s="177"/>
      <c r="U392" s="177"/>
      <c r="V392" s="177"/>
      <c r="W392" s="177"/>
      <c r="X392" s="177"/>
      <c r="Y392" s="177"/>
      <c r="Z392" s="177"/>
    </row>
    <row r="393" spans="1:26" x14ac:dyDescent="0.2">
      <c r="A393" s="49"/>
      <c r="B393" s="12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S393" s="177"/>
      <c r="T393" s="177"/>
      <c r="U393" s="177"/>
      <c r="V393" s="177"/>
      <c r="W393" s="177"/>
      <c r="X393" s="177"/>
      <c r="Y393" s="177"/>
      <c r="Z393" s="177"/>
    </row>
    <row r="394" spans="1:26" x14ac:dyDescent="0.2">
      <c r="A394" s="49"/>
      <c r="B394" s="12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S394" s="177"/>
      <c r="T394" s="177"/>
      <c r="U394" s="177"/>
      <c r="V394" s="177"/>
      <c r="W394" s="177"/>
      <c r="X394" s="177"/>
      <c r="Y394" s="177"/>
      <c r="Z394" s="177"/>
    </row>
    <row r="395" spans="1:26" x14ac:dyDescent="0.2">
      <c r="A395" s="49"/>
      <c r="B395" s="12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S395" s="177"/>
      <c r="T395" s="177"/>
      <c r="U395" s="177"/>
      <c r="V395" s="177"/>
      <c r="W395" s="177"/>
      <c r="X395" s="177"/>
      <c r="Y395" s="177"/>
      <c r="Z395" s="177"/>
    </row>
    <row r="396" spans="1:26" x14ac:dyDescent="0.2">
      <c r="A396" s="49"/>
      <c r="B396" s="12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S396" s="177"/>
      <c r="T396" s="177"/>
      <c r="U396" s="177"/>
      <c r="V396" s="177"/>
      <c r="W396" s="177"/>
      <c r="X396" s="177"/>
      <c r="Y396" s="177"/>
      <c r="Z396" s="177"/>
    </row>
    <row r="397" spans="1:26" x14ac:dyDescent="0.2">
      <c r="A397" s="49"/>
      <c r="B397" s="12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S397" s="177"/>
      <c r="T397" s="177"/>
      <c r="U397" s="177"/>
      <c r="V397" s="177"/>
      <c r="W397" s="177"/>
      <c r="X397" s="177"/>
      <c r="Y397" s="177"/>
      <c r="Z397" s="177"/>
    </row>
    <row r="398" spans="1:26" x14ac:dyDescent="0.2">
      <c r="A398" s="49"/>
      <c r="B398" s="12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S398" s="177"/>
      <c r="T398" s="177"/>
      <c r="U398" s="177"/>
      <c r="V398" s="177"/>
      <c r="W398" s="177"/>
      <c r="X398" s="177"/>
      <c r="Y398" s="177"/>
      <c r="Z398" s="177"/>
    </row>
    <row r="399" spans="1:26" x14ac:dyDescent="0.2">
      <c r="A399" s="49"/>
      <c r="B399" s="12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S399" s="177"/>
      <c r="T399" s="177"/>
      <c r="U399" s="177"/>
      <c r="V399" s="177"/>
      <c r="W399" s="177"/>
      <c r="X399" s="177"/>
      <c r="Y399" s="177"/>
      <c r="Z399" s="177"/>
    </row>
    <row r="400" spans="1:26" x14ac:dyDescent="0.2">
      <c r="A400" s="49"/>
      <c r="B400" s="12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S400" s="177"/>
      <c r="T400" s="177"/>
      <c r="U400" s="177"/>
      <c r="V400" s="177"/>
      <c r="W400" s="177"/>
      <c r="X400" s="177"/>
      <c r="Y400" s="177"/>
      <c r="Z400" s="177"/>
    </row>
    <row r="401" spans="1:26" x14ac:dyDescent="0.2">
      <c r="A401" s="49"/>
      <c r="B401" s="12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S401" s="177"/>
      <c r="T401" s="177"/>
      <c r="U401" s="177"/>
      <c r="V401" s="177"/>
      <c r="W401" s="177"/>
      <c r="X401" s="177"/>
      <c r="Y401" s="177"/>
      <c r="Z401" s="177"/>
    </row>
    <row r="402" spans="1:26" x14ac:dyDescent="0.2">
      <c r="A402" s="49"/>
      <c r="B402" s="12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S402" s="177"/>
      <c r="T402" s="177"/>
      <c r="U402" s="177"/>
      <c r="V402" s="177"/>
      <c r="W402" s="177"/>
      <c r="X402" s="177"/>
      <c r="Y402" s="177"/>
      <c r="Z402" s="177"/>
    </row>
    <row r="403" spans="1:26" x14ac:dyDescent="0.2">
      <c r="A403" s="49"/>
      <c r="B403" s="12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S403" s="177"/>
      <c r="T403" s="177"/>
      <c r="U403" s="177"/>
      <c r="V403" s="177"/>
      <c r="W403" s="177"/>
      <c r="X403" s="177"/>
      <c r="Y403" s="177"/>
      <c r="Z403" s="177"/>
    </row>
    <row r="404" spans="1:26" x14ac:dyDescent="0.2">
      <c r="A404" s="49"/>
      <c r="B404" s="12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S404" s="177"/>
      <c r="T404" s="177"/>
      <c r="U404" s="177"/>
      <c r="V404" s="177"/>
      <c r="W404" s="177"/>
      <c r="X404" s="177"/>
      <c r="Y404" s="177"/>
      <c r="Z404" s="177"/>
    </row>
    <row r="405" spans="1:26" x14ac:dyDescent="0.2">
      <c r="A405" s="49"/>
      <c r="B405" s="12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S405" s="177"/>
      <c r="T405" s="177"/>
      <c r="U405" s="177"/>
      <c r="V405" s="177"/>
      <c r="W405" s="177"/>
      <c r="X405" s="177"/>
      <c r="Y405" s="177"/>
      <c r="Z405" s="177"/>
    </row>
    <row r="406" spans="1:26" x14ac:dyDescent="0.2">
      <c r="A406" s="49"/>
      <c r="B406" s="12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S406" s="177"/>
      <c r="T406" s="177"/>
      <c r="U406" s="177"/>
      <c r="V406" s="177"/>
      <c r="W406" s="177"/>
      <c r="X406" s="177"/>
      <c r="Y406" s="177"/>
      <c r="Z406" s="177"/>
    </row>
    <row r="407" spans="1:26" x14ac:dyDescent="0.2">
      <c r="A407" s="49"/>
      <c r="B407" s="12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S407" s="177"/>
      <c r="T407" s="177"/>
      <c r="U407" s="177"/>
      <c r="V407" s="177"/>
      <c r="W407" s="177"/>
      <c r="X407" s="177"/>
      <c r="Y407" s="177"/>
      <c r="Z407" s="177"/>
    </row>
    <row r="408" spans="1:26" x14ac:dyDescent="0.2">
      <c r="A408" s="49"/>
      <c r="B408" s="12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S408" s="177"/>
      <c r="T408" s="177"/>
      <c r="U408" s="177"/>
      <c r="V408" s="177"/>
      <c r="W408" s="177"/>
      <c r="X408" s="177"/>
      <c r="Y408" s="177"/>
      <c r="Z408" s="177"/>
    </row>
    <row r="409" spans="1:26" x14ac:dyDescent="0.2">
      <c r="A409" s="49"/>
      <c r="B409" s="12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S409" s="177"/>
      <c r="T409" s="177"/>
      <c r="U409" s="177"/>
      <c r="V409" s="177"/>
      <c r="W409" s="177"/>
      <c r="X409" s="177"/>
      <c r="Y409" s="177"/>
      <c r="Z409" s="177"/>
    </row>
    <row r="410" spans="1:26" x14ac:dyDescent="0.2">
      <c r="A410" s="49"/>
      <c r="B410" s="12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S410" s="177"/>
      <c r="T410" s="177"/>
      <c r="U410" s="177"/>
      <c r="V410" s="177"/>
      <c r="W410" s="177"/>
      <c r="X410" s="177"/>
      <c r="Y410" s="177"/>
      <c r="Z410" s="177"/>
    </row>
    <row r="411" spans="1:26" x14ac:dyDescent="0.2">
      <c r="A411" s="49"/>
      <c r="B411" s="12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S411" s="177"/>
      <c r="T411" s="177"/>
      <c r="U411" s="177"/>
      <c r="V411" s="177"/>
      <c r="W411" s="177"/>
      <c r="X411" s="177"/>
      <c r="Y411" s="177"/>
      <c r="Z411" s="177"/>
    </row>
    <row r="412" spans="1:26" x14ac:dyDescent="0.2">
      <c r="A412" s="49"/>
      <c r="B412" s="12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S412" s="177"/>
      <c r="T412" s="177"/>
      <c r="U412" s="177"/>
      <c r="V412" s="177"/>
      <c r="W412" s="177"/>
      <c r="X412" s="177"/>
      <c r="Y412" s="177"/>
      <c r="Z412" s="177"/>
    </row>
    <row r="413" spans="1:26" x14ac:dyDescent="0.2">
      <c r="A413" s="49"/>
      <c r="B413" s="12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S413" s="177"/>
      <c r="T413" s="177"/>
      <c r="U413" s="177"/>
      <c r="V413" s="177"/>
      <c r="W413" s="177"/>
      <c r="X413" s="177"/>
      <c r="Y413" s="177"/>
      <c r="Z413" s="177"/>
    </row>
    <row r="414" spans="1:26" x14ac:dyDescent="0.2">
      <c r="A414" s="49"/>
      <c r="B414" s="12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S414" s="177"/>
      <c r="T414" s="177"/>
      <c r="U414" s="177"/>
      <c r="V414" s="177"/>
      <c r="W414" s="177"/>
      <c r="X414" s="177"/>
      <c r="Y414" s="177"/>
      <c r="Z414" s="177"/>
    </row>
    <row r="415" spans="1:26" x14ac:dyDescent="0.2">
      <c r="A415" s="49"/>
      <c r="B415" s="12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S415" s="177"/>
      <c r="T415" s="177"/>
      <c r="U415" s="177"/>
      <c r="V415" s="177"/>
      <c r="W415" s="177"/>
      <c r="X415" s="177"/>
      <c r="Y415" s="177"/>
      <c r="Z415" s="177"/>
    </row>
    <row r="416" spans="1:26" x14ac:dyDescent="0.2">
      <c r="A416" s="49"/>
      <c r="B416" s="12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S416" s="177"/>
      <c r="T416" s="177"/>
      <c r="U416" s="177"/>
      <c r="V416" s="177"/>
      <c r="W416" s="177"/>
      <c r="X416" s="177"/>
      <c r="Y416" s="177"/>
      <c r="Z416" s="177"/>
    </row>
    <row r="417" spans="1:26" x14ac:dyDescent="0.2">
      <c r="A417" s="49"/>
      <c r="B417" s="12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S417" s="177"/>
      <c r="T417" s="177"/>
      <c r="U417" s="177"/>
      <c r="V417" s="177"/>
      <c r="W417" s="177"/>
      <c r="X417" s="177"/>
      <c r="Y417" s="177"/>
      <c r="Z417" s="177"/>
    </row>
    <row r="418" spans="1:26" x14ac:dyDescent="0.2">
      <c r="A418" s="49"/>
      <c r="B418" s="12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S418" s="177"/>
      <c r="T418" s="177"/>
      <c r="U418" s="177"/>
      <c r="V418" s="177"/>
      <c r="W418" s="177"/>
      <c r="X418" s="177"/>
      <c r="Y418" s="177"/>
      <c r="Z418" s="177"/>
    </row>
    <row r="419" spans="1:26" x14ac:dyDescent="0.2">
      <c r="A419" s="49"/>
      <c r="B419" s="12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S419" s="177"/>
      <c r="T419" s="177"/>
      <c r="U419" s="177"/>
      <c r="V419" s="177"/>
      <c r="W419" s="177"/>
      <c r="X419" s="177"/>
      <c r="Y419" s="177"/>
      <c r="Z419" s="177"/>
    </row>
    <row r="420" spans="1:26" x14ac:dyDescent="0.2">
      <c r="A420" s="49"/>
      <c r="B420" s="12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S420" s="177"/>
      <c r="T420" s="177"/>
      <c r="U420" s="177"/>
      <c r="V420" s="177"/>
      <c r="W420" s="177"/>
      <c r="X420" s="177"/>
      <c r="Y420" s="177"/>
      <c r="Z420" s="177"/>
    </row>
    <row r="421" spans="1:26" x14ac:dyDescent="0.2">
      <c r="A421" s="49"/>
      <c r="B421" s="12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S421" s="177"/>
      <c r="T421" s="177"/>
      <c r="U421" s="177"/>
      <c r="V421" s="177"/>
      <c r="W421" s="177"/>
      <c r="X421" s="177"/>
      <c r="Y421" s="177"/>
      <c r="Z421" s="177"/>
    </row>
    <row r="422" spans="1:26" x14ac:dyDescent="0.2">
      <c r="A422" s="49"/>
      <c r="B422" s="12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S422" s="177"/>
      <c r="T422" s="177"/>
      <c r="U422" s="177"/>
      <c r="V422" s="177"/>
      <c r="W422" s="177"/>
      <c r="X422" s="177"/>
      <c r="Y422" s="177"/>
      <c r="Z422" s="177"/>
    </row>
    <row r="423" spans="1:26" x14ac:dyDescent="0.2">
      <c r="A423" s="49"/>
      <c r="B423" s="12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S423" s="177"/>
      <c r="T423" s="177"/>
      <c r="U423" s="177"/>
      <c r="V423" s="177"/>
      <c r="W423" s="177"/>
      <c r="X423" s="177"/>
      <c r="Y423" s="177"/>
      <c r="Z423" s="177"/>
    </row>
    <row r="424" spans="1:26" x14ac:dyDescent="0.2">
      <c r="A424" s="49"/>
      <c r="B424" s="12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S424" s="177"/>
      <c r="T424" s="177"/>
      <c r="U424" s="177"/>
      <c r="V424" s="177"/>
      <c r="W424" s="177"/>
      <c r="X424" s="177"/>
      <c r="Y424" s="177"/>
      <c r="Z424" s="177"/>
    </row>
    <row r="425" spans="1:26" x14ac:dyDescent="0.2">
      <c r="A425" s="49"/>
      <c r="B425" s="12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S425" s="177"/>
      <c r="T425" s="177"/>
      <c r="U425" s="177"/>
      <c r="V425" s="177"/>
      <c r="W425" s="177"/>
      <c r="X425" s="177"/>
      <c r="Y425" s="177"/>
      <c r="Z425" s="177"/>
    </row>
    <row r="426" spans="1:26" x14ac:dyDescent="0.2">
      <c r="A426" s="49"/>
      <c r="B426" s="12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S426" s="177"/>
      <c r="T426" s="177"/>
      <c r="U426" s="177"/>
      <c r="V426" s="177"/>
      <c r="W426" s="177"/>
      <c r="X426" s="177"/>
      <c r="Y426" s="177"/>
      <c r="Z426" s="177"/>
    </row>
    <row r="427" spans="1:26" x14ac:dyDescent="0.2">
      <c r="A427" s="49"/>
      <c r="B427" s="12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S427" s="177"/>
      <c r="T427" s="177"/>
      <c r="U427" s="177"/>
      <c r="V427" s="177"/>
      <c r="W427" s="177"/>
      <c r="X427" s="177"/>
      <c r="Y427" s="177"/>
      <c r="Z427" s="177"/>
    </row>
    <row r="428" spans="1:26" x14ac:dyDescent="0.2">
      <c r="A428" s="49"/>
      <c r="B428" s="12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S428" s="177"/>
      <c r="T428" s="177"/>
      <c r="U428" s="177"/>
      <c r="V428" s="177"/>
      <c r="W428" s="177"/>
      <c r="X428" s="177"/>
      <c r="Y428" s="177"/>
      <c r="Z428" s="177"/>
    </row>
    <row r="429" spans="1:26" x14ac:dyDescent="0.2">
      <c r="A429" s="49"/>
      <c r="B429" s="12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S429" s="177"/>
      <c r="T429" s="177"/>
      <c r="U429" s="177"/>
      <c r="V429" s="177"/>
      <c r="W429" s="177"/>
      <c r="X429" s="177"/>
      <c r="Y429" s="177"/>
      <c r="Z429" s="177"/>
    </row>
    <row r="430" spans="1:26" x14ac:dyDescent="0.2">
      <c r="A430" s="49"/>
      <c r="B430" s="12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S430" s="177"/>
      <c r="T430" s="177"/>
      <c r="U430" s="177"/>
      <c r="V430" s="177"/>
      <c r="W430" s="177"/>
      <c r="X430" s="177"/>
      <c r="Y430" s="177"/>
      <c r="Z430" s="177"/>
    </row>
    <row r="431" spans="1:26" x14ac:dyDescent="0.2">
      <c r="A431" s="49"/>
      <c r="B431" s="12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S431" s="177"/>
      <c r="T431" s="177"/>
      <c r="U431" s="177"/>
      <c r="V431" s="177"/>
      <c r="W431" s="177"/>
      <c r="X431" s="177"/>
      <c r="Y431" s="177"/>
      <c r="Z431" s="177"/>
    </row>
    <row r="432" spans="1:26" x14ac:dyDescent="0.2">
      <c r="A432" s="49"/>
      <c r="B432" s="12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S432" s="177"/>
      <c r="T432" s="177"/>
      <c r="U432" s="177"/>
      <c r="V432" s="177"/>
      <c r="W432" s="177"/>
      <c r="X432" s="177"/>
      <c r="Y432" s="177"/>
      <c r="Z432" s="177"/>
    </row>
    <row r="433" spans="1:26" x14ac:dyDescent="0.2">
      <c r="A433" s="49"/>
      <c r="B433" s="12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S433" s="177"/>
      <c r="T433" s="177"/>
      <c r="U433" s="177"/>
      <c r="V433" s="177"/>
      <c r="W433" s="177"/>
      <c r="X433" s="177"/>
      <c r="Y433" s="177"/>
      <c r="Z433" s="177"/>
    </row>
    <row r="434" spans="1:26" x14ac:dyDescent="0.2">
      <c r="A434" s="49"/>
      <c r="B434" s="12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S434" s="177"/>
      <c r="T434" s="177"/>
      <c r="U434" s="177"/>
      <c r="V434" s="177"/>
      <c r="W434" s="177"/>
      <c r="X434" s="177"/>
      <c r="Y434" s="177"/>
      <c r="Z434" s="177"/>
    </row>
    <row r="435" spans="1:26" x14ac:dyDescent="0.2">
      <c r="A435" s="49"/>
      <c r="B435" s="12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S435" s="177"/>
      <c r="T435" s="177"/>
      <c r="U435" s="177"/>
      <c r="V435" s="177"/>
      <c r="W435" s="177"/>
      <c r="X435" s="177"/>
      <c r="Y435" s="177"/>
      <c r="Z435" s="177"/>
    </row>
    <row r="436" spans="1:26" x14ac:dyDescent="0.2">
      <c r="A436" s="49"/>
      <c r="B436" s="12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S436" s="177"/>
      <c r="T436" s="177"/>
      <c r="U436" s="177"/>
      <c r="V436" s="177"/>
      <c r="W436" s="177"/>
      <c r="X436" s="177"/>
      <c r="Y436" s="177"/>
      <c r="Z436" s="177"/>
    </row>
    <row r="437" spans="1:26" x14ac:dyDescent="0.2">
      <c r="A437" s="49"/>
      <c r="B437" s="12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S437" s="177"/>
      <c r="T437" s="177"/>
      <c r="U437" s="177"/>
      <c r="V437" s="177"/>
      <c r="W437" s="177"/>
      <c r="X437" s="177"/>
      <c r="Y437" s="177"/>
      <c r="Z437" s="177"/>
    </row>
    <row r="438" spans="1:26" x14ac:dyDescent="0.2">
      <c r="A438" s="49"/>
      <c r="B438" s="12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S438" s="177"/>
      <c r="T438" s="177"/>
      <c r="U438" s="177"/>
      <c r="V438" s="177"/>
      <c r="W438" s="177"/>
      <c r="X438" s="177"/>
      <c r="Y438" s="177"/>
      <c r="Z438" s="177"/>
    </row>
    <row r="439" spans="1:26" x14ac:dyDescent="0.2">
      <c r="A439" s="49"/>
      <c r="B439" s="12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S439" s="177"/>
      <c r="T439" s="177"/>
      <c r="U439" s="177"/>
      <c r="V439" s="177"/>
      <c r="W439" s="177"/>
      <c r="X439" s="177"/>
      <c r="Y439" s="177"/>
      <c r="Z439" s="177"/>
    </row>
    <row r="440" spans="1:26" x14ac:dyDescent="0.2">
      <c r="A440" s="49"/>
      <c r="B440" s="12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S440" s="177"/>
      <c r="T440" s="177"/>
      <c r="U440" s="177"/>
      <c r="V440" s="177"/>
      <c r="W440" s="177"/>
      <c r="X440" s="177"/>
      <c r="Y440" s="177"/>
      <c r="Z440" s="177"/>
    </row>
    <row r="441" spans="1:26" x14ac:dyDescent="0.2">
      <c r="A441" s="49"/>
      <c r="B441" s="12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S441" s="177"/>
      <c r="T441" s="177"/>
      <c r="U441" s="177"/>
      <c r="V441" s="177"/>
      <c r="W441" s="177"/>
      <c r="X441" s="177"/>
      <c r="Y441" s="177"/>
      <c r="Z441" s="177"/>
    </row>
    <row r="442" spans="1:26" x14ac:dyDescent="0.2">
      <c r="A442" s="49"/>
      <c r="B442" s="12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S442" s="177"/>
      <c r="T442" s="177"/>
      <c r="U442" s="177"/>
      <c r="V442" s="177"/>
      <c r="W442" s="177"/>
      <c r="X442" s="177"/>
      <c r="Y442" s="177"/>
      <c r="Z442" s="177"/>
    </row>
    <row r="443" spans="1:26" x14ac:dyDescent="0.2">
      <c r="A443" s="49"/>
      <c r="B443" s="12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S443" s="177"/>
      <c r="T443" s="177"/>
      <c r="U443" s="177"/>
      <c r="V443" s="177"/>
      <c r="W443" s="177"/>
      <c r="X443" s="177"/>
      <c r="Y443" s="177"/>
      <c r="Z443" s="177"/>
    </row>
    <row r="444" spans="1:26" x14ac:dyDescent="0.2">
      <c r="A444" s="49"/>
      <c r="B444" s="12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S444" s="177"/>
      <c r="T444" s="177"/>
      <c r="U444" s="177"/>
      <c r="V444" s="177"/>
      <c r="W444" s="177"/>
      <c r="X444" s="177"/>
      <c r="Y444" s="177"/>
      <c r="Z444" s="177"/>
    </row>
    <row r="445" spans="1:26" x14ac:dyDescent="0.2">
      <c r="A445" s="49"/>
      <c r="B445" s="12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S445" s="177"/>
      <c r="T445" s="177"/>
      <c r="U445" s="177"/>
      <c r="V445" s="177"/>
      <c r="W445" s="177"/>
      <c r="X445" s="177"/>
      <c r="Y445" s="177"/>
      <c r="Z445" s="177"/>
    </row>
    <row r="446" spans="1:26" x14ac:dyDescent="0.2">
      <c r="A446" s="49"/>
      <c r="B446" s="12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S446" s="177"/>
      <c r="T446" s="177"/>
      <c r="U446" s="177"/>
      <c r="V446" s="177"/>
      <c r="W446" s="177"/>
      <c r="X446" s="177"/>
      <c r="Y446" s="177"/>
      <c r="Z446" s="177"/>
    </row>
    <row r="447" spans="1:26" x14ac:dyDescent="0.2">
      <c r="A447" s="49"/>
      <c r="B447" s="12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S447" s="177"/>
      <c r="T447" s="177"/>
      <c r="U447" s="177"/>
      <c r="V447" s="177"/>
      <c r="W447" s="177"/>
      <c r="X447" s="177"/>
      <c r="Y447" s="177"/>
      <c r="Z447" s="177"/>
    </row>
    <row r="448" spans="1:26" x14ac:dyDescent="0.2">
      <c r="A448" s="49"/>
      <c r="B448" s="12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S448" s="177"/>
      <c r="T448" s="177"/>
      <c r="U448" s="177"/>
      <c r="V448" s="177"/>
      <c r="W448" s="177"/>
      <c r="X448" s="177"/>
      <c r="Y448" s="177"/>
      <c r="Z448" s="177"/>
    </row>
    <row r="449" spans="1:26" x14ac:dyDescent="0.2">
      <c r="A449" s="49"/>
      <c r="B449" s="12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S449" s="177"/>
      <c r="T449" s="177"/>
      <c r="U449" s="177"/>
      <c r="V449" s="177"/>
      <c r="W449" s="177"/>
      <c r="X449" s="177"/>
      <c r="Y449" s="177"/>
      <c r="Z449" s="177"/>
    </row>
    <row r="450" spans="1:26" x14ac:dyDescent="0.2">
      <c r="A450" s="49"/>
      <c r="B450" s="12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S450" s="177"/>
      <c r="T450" s="177"/>
      <c r="U450" s="177"/>
      <c r="V450" s="177"/>
      <c r="W450" s="177"/>
      <c r="X450" s="177"/>
      <c r="Y450" s="177"/>
      <c r="Z450" s="177"/>
    </row>
    <row r="451" spans="1:26" x14ac:dyDescent="0.2">
      <c r="A451" s="49"/>
      <c r="B451" s="12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S451" s="177"/>
      <c r="T451" s="177"/>
      <c r="U451" s="177"/>
      <c r="V451" s="177"/>
      <c r="W451" s="177"/>
      <c r="X451" s="177"/>
      <c r="Y451" s="177"/>
      <c r="Z451" s="177"/>
    </row>
    <row r="452" spans="1:26" x14ac:dyDescent="0.2">
      <c r="A452" s="49"/>
      <c r="B452" s="12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S452" s="177"/>
      <c r="T452" s="177"/>
      <c r="U452" s="177"/>
      <c r="V452" s="177"/>
      <c r="W452" s="177"/>
      <c r="X452" s="177"/>
      <c r="Y452" s="177"/>
      <c r="Z452" s="177"/>
    </row>
    <row r="453" spans="1:26" x14ac:dyDescent="0.2">
      <c r="A453" s="49"/>
      <c r="B453" s="12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S453" s="177"/>
      <c r="T453" s="177"/>
      <c r="U453" s="177"/>
      <c r="V453" s="177"/>
      <c r="W453" s="177"/>
      <c r="X453" s="177"/>
      <c r="Y453" s="177"/>
      <c r="Z453" s="177"/>
    </row>
    <row r="454" spans="1:26" x14ac:dyDescent="0.2">
      <c r="A454" s="49"/>
      <c r="B454" s="12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S454" s="177"/>
      <c r="T454" s="177"/>
      <c r="U454" s="177"/>
      <c r="V454" s="177"/>
      <c r="W454" s="177"/>
      <c r="X454" s="177"/>
      <c r="Y454" s="177"/>
      <c r="Z454" s="177"/>
    </row>
    <row r="455" spans="1:26" x14ac:dyDescent="0.2">
      <c r="A455" s="49"/>
      <c r="B455" s="12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S455" s="177"/>
      <c r="T455" s="177"/>
      <c r="U455" s="177"/>
      <c r="V455" s="177"/>
      <c r="W455" s="177"/>
      <c r="X455" s="177"/>
      <c r="Y455" s="177"/>
      <c r="Z455" s="177"/>
    </row>
    <row r="456" spans="1:26" x14ac:dyDescent="0.2">
      <c r="A456" s="49"/>
      <c r="B456" s="12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S456" s="177"/>
      <c r="T456" s="177"/>
      <c r="U456" s="177"/>
      <c r="V456" s="177"/>
      <c r="W456" s="177"/>
      <c r="X456" s="177"/>
      <c r="Y456" s="177"/>
      <c r="Z456" s="177"/>
    </row>
    <row r="457" spans="1:26" x14ac:dyDescent="0.2">
      <c r="A457" s="49"/>
      <c r="B457" s="12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S457" s="177"/>
      <c r="T457" s="177"/>
      <c r="U457" s="177"/>
      <c r="V457" s="177"/>
      <c r="W457" s="177"/>
      <c r="X457" s="177"/>
      <c r="Y457" s="177"/>
      <c r="Z457" s="177"/>
    </row>
    <row r="458" spans="1:26" x14ac:dyDescent="0.2">
      <c r="A458" s="49"/>
      <c r="B458" s="12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S458" s="177"/>
      <c r="T458" s="177"/>
      <c r="U458" s="177"/>
      <c r="V458" s="177"/>
      <c r="W458" s="177"/>
      <c r="X458" s="177"/>
      <c r="Y458" s="177"/>
      <c r="Z458" s="177"/>
    </row>
    <row r="459" spans="1:26" x14ac:dyDescent="0.2">
      <c r="A459" s="49"/>
      <c r="B459" s="12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S459" s="177"/>
      <c r="T459" s="177"/>
      <c r="U459" s="177"/>
      <c r="V459" s="177"/>
      <c r="W459" s="177"/>
      <c r="X459" s="177"/>
      <c r="Y459" s="177"/>
      <c r="Z459" s="177"/>
    </row>
    <row r="460" spans="1:26" x14ac:dyDescent="0.2">
      <c r="A460" s="49"/>
      <c r="B460" s="12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S460" s="177"/>
      <c r="T460" s="177"/>
      <c r="U460" s="177"/>
      <c r="V460" s="177"/>
      <c r="W460" s="177"/>
      <c r="X460" s="177"/>
      <c r="Y460" s="177"/>
      <c r="Z460" s="177"/>
    </row>
    <row r="461" spans="1:26" x14ac:dyDescent="0.2">
      <c r="A461" s="49"/>
      <c r="B461" s="12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S461" s="177"/>
      <c r="T461" s="177"/>
      <c r="U461" s="177"/>
      <c r="V461" s="177"/>
      <c r="W461" s="177"/>
      <c r="X461" s="177"/>
      <c r="Y461" s="177"/>
      <c r="Z461" s="177"/>
    </row>
    <row r="462" spans="1:26" x14ac:dyDescent="0.2">
      <c r="A462" s="49"/>
      <c r="B462" s="12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S462" s="177"/>
      <c r="T462" s="177"/>
      <c r="U462" s="177"/>
      <c r="V462" s="177"/>
      <c r="W462" s="177"/>
      <c r="X462" s="177"/>
      <c r="Y462" s="177"/>
      <c r="Z462" s="177"/>
    </row>
    <row r="463" spans="1:26" x14ac:dyDescent="0.2">
      <c r="A463" s="49"/>
      <c r="B463" s="12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S463" s="177"/>
      <c r="T463" s="177"/>
      <c r="U463" s="177"/>
      <c r="V463" s="177"/>
      <c r="W463" s="177"/>
      <c r="X463" s="177"/>
      <c r="Y463" s="177"/>
      <c r="Z463" s="177"/>
    </row>
    <row r="464" spans="1:26" x14ac:dyDescent="0.2">
      <c r="A464" s="49"/>
      <c r="B464" s="12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S464" s="177"/>
      <c r="T464" s="177"/>
      <c r="U464" s="177"/>
      <c r="V464" s="177"/>
      <c r="W464" s="177"/>
      <c r="X464" s="177"/>
      <c r="Y464" s="177"/>
      <c r="Z464" s="177"/>
    </row>
    <row r="465" spans="1:26" x14ac:dyDescent="0.2">
      <c r="A465" s="49"/>
      <c r="B465" s="12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S465" s="177"/>
      <c r="T465" s="177"/>
      <c r="U465" s="177"/>
      <c r="V465" s="177"/>
      <c r="W465" s="177"/>
      <c r="X465" s="177"/>
      <c r="Y465" s="177"/>
      <c r="Z465" s="177"/>
    </row>
    <row r="466" spans="1:26" x14ac:dyDescent="0.2">
      <c r="A466" s="49"/>
      <c r="B466" s="12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S466" s="177"/>
      <c r="T466" s="177"/>
      <c r="U466" s="177"/>
      <c r="V466" s="177"/>
      <c r="W466" s="177"/>
      <c r="X466" s="177"/>
      <c r="Y466" s="177"/>
      <c r="Z466" s="177"/>
    </row>
    <row r="467" spans="1:26" x14ac:dyDescent="0.2">
      <c r="A467" s="49"/>
      <c r="B467" s="12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S467" s="177"/>
      <c r="T467" s="177"/>
      <c r="U467" s="177"/>
      <c r="V467" s="177"/>
      <c r="W467" s="177"/>
      <c r="X467" s="177"/>
      <c r="Y467" s="177"/>
      <c r="Z467" s="177"/>
    </row>
    <row r="468" spans="1:26" x14ac:dyDescent="0.2">
      <c r="A468" s="49"/>
      <c r="B468" s="12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S468" s="177"/>
      <c r="T468" s="177"/>
      <c r="U468" s="177"/>
      <c r="V468" s="177"/>
      <c r="W468" s="177"/>
      <c r="X468" s="177"/>
      <c r="Y468" s="177"/>
      <c r="Z468" s="177"/>
    </row>
    <row r="469" spans="1:26" x14ac:dyDescent="0.2">
      <c r="A469" s="49"/>
      <c r="B469" s="12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S469" s="177"/>
      <c r="T469" s="177"/>
      <c r="U469" s="177"/>
      <c r="V469" s="177"/>
      <c r="W469" s="177"/>
      <c r="X469" s="177"/>
      <c r="Y469" s="177"/>
      <c r="Z469" s="177"/>
    </row>
    <row r="470" spans="1:26" x14ac:dyDescent="0.2">
      <c r="A470" s="49"/>
      <c r="B470" s="12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S470" s="177"/>
      <c r="T470" s="177"/>
      <c r="U470" s="177"/>
      <c r="V470" s="177"/>
      <c r="W470" s="177"/>
      <c r="X470" s="177"/>
      <c r="Y470" s="177"/>
      <c r="Z470" s="177"/>
    </row>
    <row r="471" spans="1:26" x14ac:dyDescent="0.2">
      <c r="A471" s="49"/>
      <c r="B471" s="12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S471" s="177"/>
      <c r="T471" s="177"/>
      <c r="U471" s="177"/>
      <c r="V471" s="177"/>
      <c r="W471" s="177"/>
      <c r="X471" s="177"/>
      <c r="Y471" s="177"/>
      <c r="Z471" s="177"/>
    </row>
    <row r="472" spans="1:26" x14ac:dyDescent="0.2">
      <c r="A472" s="49"/>
      <c r="B472" s="12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</row>
    <row r="473" spans="1:26" x14ac:dyDescent="0.2">
      <c r="A473" s="49"/>
      <c r="B473" s="12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</row>
    <row r="474" spans="1:26" x14ac:dyDescent="0.2">
      <c r="A474" s="49"/>
      <c r="B474" s="12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</row>
    <row r="475" spans="1:26" x14ac:dyDescent="0.2">
      <c r="A475" s="49"/>
      <c r="B475" s="12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</row>
    <row r="476" spans="1:26" x14ac:dyDescent="0.2">
      <c r="A476" s="49"/>
      <c r="B476" s="12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</row>
    <row r="477" spans="1:26" x14ac:dyDescent="0.2">
      <c r="A477" s="49"/>
      <c r="B477" s="12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</row>
    <row r="478" spans="1:26" x14ac:dyDescent="0.2">
      <c r="A478" s="49"/>
      <c r="B478" s="12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</row>
    <row r="479" spans="1:26" x14ac:dyDescent="0.2">
      <c r="A479" s="49"/>
      <c r="B479" s="12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</row>
    <row r="480" spans="1:26" x14ac:dyDescent="0.2">
      <c r="A480" s="49"/>
      <c r="B480" s="12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</row>
    <row r="481" spans="1:12" x14ac:dyDescent="0.2">
      <c r="A481" s="49"/>
      <c r="B481" s="12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</row>
    <row r="482" spans="1:12" x14ac:dyDescent="0.2">
      <c r="A482" s="49"/>
      <c r="B482" s="12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</row>
    <row r="483" spans="1:12" x14ac:dyDescent="0.2">
      <c r="A483" s="49"/>
      <c r="B483" s="12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</row>
    <row r="484" spans="1:12" x14ac:dyDescent="0.2">
      <c r="A484" s="49"/>
      <c r="B484" s="12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</row>
    <row r="485" spans="1:12" x14ac:dyDescent="0.2">
      <c r="A485" s="49"/>
      <c r="B485" s="12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</row>
    <row r="486" spans="1:12" x14ac:dyDescent="0.2">
      <c r="A486" s="49"/>
      <c r="B486" s="12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</row>
    <row r="487" spans="1:12" x14ac:dyDescent="0.2">
      <c r="A487" s="49"/>
      <c r="B487" s="12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</row>
    <row r="488" spans="1:12" x14ac:dyDescent="0.2">
      <c r="A488" s="49"/>
      <c r="B488" s="12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</row>
    <row r="489" spans="1:12" x14ac:dyDescent="0.2">
      <c r="A489" s="49"/>
      <c r="B489" s="12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</row>
    <row r="490" spans="1:12" x14ac:dyDescent="0.2">
      <c r="A490" s="49"/>
      <c r="B490" s="12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</row>
    <row r="491" spans="1:12" x14ac:dyDescent="0.2">
      <c r="A491" s="49"/>
      <c r="B491" s="12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</row>
    <row r="492" spans="1:12" x14ac:dyDescent="0.2">
      <c r="A492" s="49"/>
      <c r="B492" s="12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</row>
    <row r="493" spans="1:12" x14ac:dyDescent="0.2">
      <c r="A493" s="49"/>
      <c r="B493" s="12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</row>
    <row r="494" spans="1:12" x14ac:dyDescent="0.2">
      <c r="A494" s="49"/>
      <c r="B494" s="12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</row>
    <row r="495" spans="1:12" x14ac:dyDescent="0.2">
      <c r="A495" s="49"/>
      <c r="B495" s="12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</row>
    <row r="496" spans="1:12" x14ac:dyDescent="0.2">
      <c r="A496" s="49"/>
      <c r="B496" s="12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</row>
    <row r="497" spans="1:12" x14ac:dyDescent="0.2">
      <c r="A497" s="49"/>
      <c r="B497" s="12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</row>
    <row r="498" spans="1:12" x14ac:dyDescent="0.2">
      <c r="A498" s="49"/>
      <c r="B498" s="12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</row>
    <row r="499" spans="1:12" x14ac:dyDescent="0.2">
      <c r="A499" s="49"/>
      <c r="B499" s="12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SREDNJA</cp:lastModifiedBy>
  <cp:lastPrinted>2019-10-22T08:53:26Z</cp:lastPrinted>
  <dcterms:created xsi:type="dcterms:W3CDTF">2013-09-11T11:00:21Z</dcterms:created>
  <dcterms:modified xsi:type="dcterms:W3CDTF">2019-10-22T12:23:10Z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